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Nannette\Desktop\"/>
    </mc:Choice>
  </mc:AlternateContent>
  <xr:revisionPtr revIDLastSave="0" documentId="8_{195EC8E9-0633-483F-ADF4-E95D666FE89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ession Lis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4" i="2" l="1"/>
  <c r="C164" i="2"/>
  <c r="D163" i="2"/>
  <c r="C163" i="2"/>
  <c r="D162" i="2"/>
  <c r="C162" i="2"/>
  <c r="D161" i="2"/>
  <c r="C161" i="2"/>
  <c r="D160" i="2"/>
  <c r="C160" i="2"/>
  <c r="D159" i="2"/>
  <c r="C159" i="2"/>
  <c r="D158" i="2"/>
  <c r="C158" i="2"/>
  <c r="D157" i="2"/>
  <c r="C157" i="2"/>
  <c r="D156" i="2"/>
  <c r="C156" i="2"/>
  <c r="D155" i="2"/>
  <c r="C155" i="2"/>
  <c r="D154" i="2"/>
  <c r="C154" i="2"/>
  <c r="D153" i="2"/>
  <c r="C153" i="2"/>
  <c r="D152" i="2"/>
  <c r="C152" i="2"/>
  <c r="D151" i="2"/>
  <c r="C151" i="2"/>
  <c r="D150" i="2"/>
  <c r="C150" i="2"/>
  <c r="D149" i="2"/>
  <c r="C149" i="2"/>
  <c r="D148" i="2"/>
  <c r="C148" i="2"/>
  <c r="D147" i="2"/>
  <c r="C147" i="2"/>
  <c r="D146" i="2"/>
  <c r="C146" i="2"/>
  <c r="D145" i="2"/>
  <c r="C145" i="2"/>
  <c r="D144" i="2"/>
  <c r="C144" i="2"/>
  <c r="D143" i="2"/>
  <c r="C143" i="2"/>
  <c r="D142" i="2"/>
  <c r="C142" i="2"/>
  <c r="D141" i="2"/>
  <c r="C141" i="2"/>
  <c r="D140" i="2"/>
  <c r="C140" i="2"/>
  <c r="D139" i="2"/>
  <c r="C139" i="2"/>
  <c r="D138" i="2"/>
  <c r="C138" i="2"/>
  <c r="D137" i="2"/>
  <c r="C137" i="2"/>
  <c r="D136" i="2"/>
  <c r="C136" i="2"/>
  <c r="D135" i="2"/>
  <c r="C135" i="2"/>
  <c r="D134" i="2"/>
  <c r="C134" i="2"/>
  <c r="D133" i="2"/>
  <c r="C133" i="2"/>
  <c r="D132" i="2"/>
  <c r="C132" i="2"/>
  <c r="D131" i="2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D124" i="2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  <c r="D2" i="2"/>
  <c r="C2" i="2"/>
</calcChain>
</file>

<file path=xl/sharedStrings.xml><?xml version="1.0" encoding="utf-8"?>
<sst xmlns="http://schemas.openxmlformats.org/spreadsheetml/2006/main" count="703" uniqueCount="329">
  <si>
    <t>Captiva 1-2</t>
  </si>
  <si>
    <t>New Attendee Orientation &amp; Guided Walking Tours</t>
  </si>
  <si>
    <t>Naples</t>
  </si>
  <si>
    <t>Learning Village Exhibit Hall</t>
  </si>
  <si>
    <t>Welcome Bash &amp; Mini Receptions</t>
  </si>
  <si>
    <t>Currax Pharmaceuticals &amp; Proficient Learning</t>
  </si>
  <si>
    <t>Exhibit Hall - Lab 1</t>
  </si>
  <si>
    <t>Learning Lab</t>
  </si>
  <si>
    <t>Tallahassee 1-3</t>
  </si>
  <si>
    <t>Quantified.ai and Sanofi Vaccines Partnering on a Seriously Simple Solution</t>
  </si>
  <si>
    <t>Exhibit Hall - Lab 2</t>
  </si>
  <si>
    <t>Awards Presentation - Showcase of Champions</t>
  </si>
  <si>
    <t>GSK &amp; Unboxed Training &amp; Technology</t>
  </si>
  <si>
    <t>Exhibit Hall - Lab 4</t>
  </si>
  <si>
    <t>Evolving the Reimagined Clinical Operations Training, BeiGene and Syneos Health</t>
  </si>
  <si>
    <t>Exhibit Hall - Lab 3</t>
  </si>
  <si>
    <t>Breakfast in the Learning Village Exhibit Hall</t>
  </si>
  <si>
    <t>Metrix Group and Roche Academy</t>
  </si>
  <si>
    <t>Ferring Pharmaceuticals Commercial Training Team &amp; Learn to Win</t>
  </si>
  <si>
    <t>Micro Video and AI Integrated HIV Training, AdMed</t>
  </si>
  <si>
    <t>CMR Institute</t>
  </si>
  <si>
    <t>Arooba Marks, Pfizer and Unboxed Training &amp; Technology</t>
  </si>
  <si>
    <t>Syneos Health Learning Solutions</t>
  </si>
  <si>
    <t>Nazaré and AstraZeneca</t>
  </si>
  <si>
    <t>UroGen Pharmaceuticals &amp; WLH Consulting &amp; Learning Solutions</t>
  </si>
  <si>
    <t>Welcome &amp; Opening Keynote: FreeStyle+</t>
  </si>
  <si>
    <t>Sun A-D</t>
  </si>
  <si>
    <t>Networking Refreshment Break in the Exhibit Hall</t>
  </si>
  <si>
    <t>Sun 5-6</t>
  </si>
  <si>
    <t>How Not to Sell: Why Traditional Methods Aren’t Cutting It and How Your Teams Can Adapt</t>
  </si>
  <si>
    <t>Tampa 1-3</t>
  </si>
  <si>
    <t>Sharon Lustig,Anthony Akosa,Matthew Garvic,Troy Prehar</t>
  </si>
  <si>
    <t>Thought Leader Panel</t>
  </si>
  <si>
    <t>Healthcare Reform and Marketplace Access</t>
  </si>
  <si>
    <t>Intermediate</t>
  </si>
  <si>
    <t>Maximizing Learning Outcomes with AR/VR - A Practical Guide to Effectively Incorporating Immersive Learning into Your Learning Strategy</t>
  </si>
  <si>
    <t>Sun 3-4</t>
  </si>
  <si>
    <t>Emily Jacobs,Carly Commiso</t>
  </si>
  <si>
    <t>Best Practices Round Table</t>
  </si>
  <si>
    <t>Virtual Learning, Tools, Techniques &amp;amp; Technologies</t>
  </si>
  <si>
    <t>Fundamentals</t>
  </si>
  <si>
    <t>One Size Doesn't Fit All: Training for Success in Complex Commercial Environments</t>
  </si>
  <si>
    <t>Daytona 1-2</t>
  </si>
  <si>
    <t>Garry O'Grady,Sue Iannone,Lizette Pardo-Crespo</t>
  </si>
  <si>
    <t>Case Study</t>
  </si>
  <si>
    <t>Customer Engagement &amp;amp; Selling in a Matrix Environment</t>
  </si>
  <si>
    <t>Evolving Field Force Capabilities and Accelerating Results with AI</t>
  </si>
  <si>
    <t>Simon Mormen,Marcus Lumpuy</t>
  </si>
  <si>
    <t>Interactive Discussion</t>
  </si>
  <si>
    <t>Impact and Measurement</t>
  </si>
  <si>
    <t>Culture of Curiosity in Your Trainings; "Be Curious, Not Judgmental!"</t>
  </si>
  <si>
    <t>Sanibel 1-3</t>
  </si>
  <si>
    <t>Michael Tomlinson</t>
  </si>
  <si>
    <t>Wellbeing Community &amp;amp; Culture</t>
  </si>
  <si>
    <t>Identify and Close Competence and Confidence Gaps in the Field</t>
  </si>
  <si>
    <t>Zain Amer,Tanya Stamp,Tricia Busby</t>
  </si>
  <si>
    <t>Partner Sponsored Workshop</t>
  </si>
  <si>
    <t>The Power of “1” in QRDM L&amp;D: How Making Small Changes in Your Role (1% and 1-Inch Increments) Will Garner Immediate, Measurable Results</t>
  </si>
  <si>
    <t>Sun 1-2</t>
  </si>
  <si>
    <t>Karen Snovel,Laura Last</t>
  </si>
  <si>
    <t>Quality, Research &amp;amp; Development, Medical (QRDM) Training</t>
  </si>
  <si>
    <t>Improving Business Outcomes by Focusing on What Really Matters to Customers through a Global Masterclass Approach</t>
  </si>
  <si>
    <t>Miami 1-2</t>
  </si>
  <si>
    <t>Zac Ryland,Maciej Maniecki</t>
  </si>
  <si>
    <t>BYOD, Case Study</t>
  </si>
  <si>
    <t>Strategic Account Management</t>
  </si>
  <si>
    <t>Developing Timeless New Hire Training Workshops: How to Avoid the Endless Update Loop!</t>
  </si>
  <si>
    <t>Sarasota 1-3</t>
  </si>
  <si>
    <t>Valentino Ragone,Allie Glass,Robert Bell,Wendy Eicholzer,Dornaz Gerdabi,Jeff Taylor</t>
  </si>
  <si>
    <t>Career Success</t>
  </si>
  <si>
    <t>Enhancing Life Sciences Training with AI</t>
  </si>
  <si>
    <t>Naples 1-2</t>
  </si>
  <si>
    <t>John Blackmon</t>
  </si>
  <si>
    <t>BYOD, Interactive Discussion</t>
  </si>
  <si>
    <t>Instructional Design &amp;amp; Delivery</t>
  </si>
  <si>
    <t>Getting to Impact: Building a Brighter Tomorrow Through Measurement and Evaluation</t>
  </si>
  <si>
    <t>Destin 1-2</t>
  </si>
  <si>
    <t>David Solomon,Brezden Peter</t>
  </si>
  <si>
    <t>Field Training</t>
  </si>
  <si>
    <t>Professional Headshots Station</t>
  </si>
  <si>
    <t>iCoachFirst - Life Sciences Leading Coaching Platform</t>
  </si>
  <si>
    <t>Naples 3</t>
  </si>
  <si>
    <t>Ted Power</t>
  </si>
  <si>
    <t>Unleashing the Power of “AI in Learning” by Empowering Field Team Upskilling and Orchestration</t>
  </si>
  <si>
    <t>Celeste Mosby,Drew Beck</t>
  </si>
  <si>
    <t>Learning Lab (20-Minutes)</t>
  </si>
  <si>
    <t>Influence: Where Intention Meets Impact</t>
  </si>
  <si>
    <t>Liz Barrowcliffe,Jill Helcoski,Annie Li</t>
  </si>
  <si>
    <t>Think like a Marketer - How a Marketing Mindset can Transform Your Work.</t>
  </si>
  <si>
    <t>Martina Podda,Erin Kenzie,Jessica Knox</t>
  </si>
  <si>
    <t>Gamification + Learning Journeys = Impact and Data!</t>
  </si>
  <si>
    <t>Jaime McDonald</t>
  </si>
  <si>
    <t>Craft a Powerful Personal Brand as a Trainer</t>
  </si>
  <si>
    <t>Sara Riedel</t>
  </si>
  <si>
    <t>Building and Leveraging Your Learning Tech Stack</t>
  </si>
  <si>
    <t>John Royer,Gayle Shaw-Hones,Ian Vargas</t>
  </si>
  <si>
    <t>Build and Harness Empathy: Elevate Your Learning Curriculum</t>
  </si>
  <si>
    <t>Cassie Hartman</t>
  </si>
  <si>
    <t>Lunch in the Learning Village Exhibit Hall</t>
  </si>
  <si>
    <t>Pull the Story from the Data: Practical Strategies for Compelling Communication</t>
  </si>
  <si>
    <t>Carol Wells,Catriona Breider,Diane West</t>
  </si>
  <si>
    <t>FIELD FORCE FORWARD: Power Performance Through Strategic Partnership</t>
  </si>
  <si>
    <t>Mark Andersen</t>
  </si>
  <si>
    <t>Unleashing Potential: A Personalized Coaching Showcase for Tomorrow's Leaders</t>
  </si>
  <si>
    <t>Kim Fazio,Beth Doladee,Vihangi Patel</t>
  </si>
  <si>
    <t>Achieve Clinical Trial Success with On-Demand Learning and Performance Support</t>
  </si>
  <si>
    <t>Scarlett Meadows,Leanne Batchelder</t>
  </si>
  <si>
    <t>How Pharma Trainers are Using AI Right Now</t>
  </si>
  <si>
    <t>Noah Zandan</t>
  </si>
  <si>
    <t>Reinvigorate the Human Side of Selling</t>
  </si>
  <si>
    <t>Mike Esterday</t>
  </si>
  <si>
    <t>Learning Lab: Amplity Health</t>
  </si>
  <si>
    <t>Lynn Paolicelli,Stephanie Miranda</t>
  </si>
  <si>
    <t>Harnessing Modern Social Media Storytelling in L&amp;D</t>
  </si>
  <si>
    <t>Carolyn Kopchains,Tracy Budge,Charles Karvelas</t>
  </si>
  <si>
    <t>Future-Proof Your Training: Designing for Tomorrow's Market</t>
  </si>
  <si>
    <t>Ginny Clark,Lara Galaviz,Mark Menichini</t>
  </si>
  <si>
    <t>Unleash the Power of AI and Gamification: Turbocharge Your Product Launch Strategy!</t>
  </si>
  <si>
    <t>Shiladitya Mallik</t>
  </si>
  <si>
    <t>Two Heads Are Better than One: Using Collaborative Learning to Take Your Sales Force to the Next Level</t>
  </si>
  <si>
    <t>Julie Swasey</t>
  </si>
  <si>
    <t>Building a Transformative Assessment Center for Emerging Leaders</t>
  </si>
  <si>
    <t>Kim Moeller,Kelly Cheston,Lisa Dreher</t>
  </si>
  <si>
    <t xml:space="preserve">How to Build or Enhance a Leadership Development Strategy for All Levels   </t>
  </si>
  <si>
    <t>Wendy Heckelman,Tianna Tye</t>
  </si>
  <si>
    <t>Build-a-Boardgame – How to Build Your Own Patient Journey Boardgame</t>
  </si>
  <si>
    <t>George Witter,Michael Wallace</t>
  </si>
  <si>
    <t>Executive Presence: Effective Public Speaking for Leaders of Today and Tomorrow</t>
  </si>
  <si>
    <t>Brian Rivers,Jack McDonald</t>
  </si>
  <si>
    <t>Industry-Transforming Training: Competency Rather Than Completion</t>
  </si>
  <si>
    <t>John Constantine,Sarah Jones</t>
  </si>
  <si>
    <t>AI-Powered Excellence: Transforming Reps into Competent, Confident, and Credible HCP Advisors</t>
  </si>
  <si>
    <t>Gillian Williams,Michael Eugene,Tricia Busby</t>
  </si>
  <si>
    <t>Unleashing the Potential: How LIVE Competitive Simulation Transforms How Salespeople Leverage Resources to Create Ultimate Value for their Customers</t>
  </si>
  <si>
    <t>Julian Delehman,Steve Gielda,Shane Graham</t>
  </si>
  <si>
    <t>Strategic Account Management, Medical Device &amp;amp; Diagnostic Training</t>
  </si>
  <si>
    <t>How Novo Nordisk Built Process and Aligned as #OneTeam to Measure What Matters</t>
  </si>
  <si>
    <t>Jamie Stough,Magdalena O'Mahony</t>
  </si>
  <si>
    <t>Connecting Business Metrics to Skill Gaps to Enhance Seller Competitveness</t>
  </si>
  <si>
    <t>Brad Ansley,Sarah Dougherty</t>
  </si>
  <si>
    <t>Leadership Evolution: An Inquiry into Cutting-Edge Strategies Shaping the Pharmaceutical Industry's Development Landscape</t>
  </si>
  <si>
    <t>Bryan Mihok,Tiffanie Alferman,Gayle Shaw-Hones</t>
  </si>
  <si>
    <t>Management &amp;amp; Leadership Development</t>
  </si>
  <si>
    <t>Advanced</t>
  </si>
  <si>
    <t>The Next Frontier: Safely and Securely Using AI for Performance Support</t>
  </si>
  <si>
    <t>Michael Ioffe</t>
  </si>
  <si>
    <t>Unveiling the Key to Launch Success – Leader Launch Training</t>
  </si>
  <si>
    <t>Dave Davis</t>
  </si>
  <si>
    <t>AI-Powered Lightning Learning</t>
  </si>
  <si>
    <t>Katherine Na,Farkhunda Nisar</t>
  </si>
  <si>
    <t>A Course in Life Science: Managing Personal and Professional Equilibrium</t>
  </si>
  <si>
    <t>Chloe Bangs,Jennifer Henriques,Smadar Catran,Tiffani Higgins,Jamie Zona</t>
  </si>
  <si>
    <t>Diversity, Inclusion &amp;amp; Belonging</t>
  </si>
  <si>
    <t>Pioneers of a New Frontier in Learning: How We Chart a Course To Go Beyond Hype and Achieve Tangible Applications of Generative Technology</t>
  </si>
  <si>
    <t>Matt Lewis,Liz Barrowcliffe,Shawn Jordan</t>
  </si>
  <si>
    <t>Elevate Collaboration With Simulation-Based Learning</t>
  </si>
  <si>
    <t>Amanda Wollert,Andrew Nemiccolo,Tracy Budge</t>
  </si>
  <si>
    <t>Good Fences Make Good Neighbors: Set Boundaries to Excel at Performance Consulting</t>
  </si>
  <si>
    <t>Iain Boomer,Roy Pollock</t>
  </si>
  <si>
    <t>Emerging Leaders in the Spotlight: Unprecedented Results from a Transformative Assessment Center</t>
  </si>
  <si>
    <t>AI Powered 2-Way Role Plays to Improve Sales Call Effectiveness</t>
  </si>
  <si>
    <t>Annie Banik</t>
  </si>
  <si>
    <t>Putting Patients First: Empowering Change through Experiential Learning</t>
  </si>
  <si>
    <t>Marissa Nihill,Lindsey Rizzuto</t>
  </si>
  <si>
    <t>Networking Refreshment Break  in the Exhibit Hall</t>
  </si>
  <si>
    <t>Secret Improv Tricks For Impactful Customer Role Plays</t>
  </si>
  <si>
    <t>Andy Eninger</t>
  </si>
  <si>
    <t>Seeing is Believing: Experience the power of real-time AI conversations!</t>
  </si>
  <si>
    <t>Jim Tremblay,Michael Burke,Roula Drossis</t>
  </si>
  <si>
    <t>Learning Lab: Encompass</t>
  </si>
  <si>
    <t>Moneyball for Trainers – Leveraging Field Performance Data to Create Tailored, Cost-Effective Training and Coaching Programs</t>
  </si>
  <si>
    <t>Dave Davis,Peter Parrinello,Shawn Masterson</t>
  </si>
  <si>
    <t>Enhancing Market Access: Include Implementing an Account Management Development Program in Your Strategy</t>
  </si>
  <si>
    <t>Valentino Ragone,Wendy Heckelman,Robert McBride,Brian Giglio</t>
  </si>
  <si>
    <t>Harnessing AI for Enhanced Life Science Coaching</t>
  </si>
  <si>
    <t>Simon Mormen</t>
  </si>
  <si>
    <t>CANCELLED: Mastering Learning Objectives: A Workshop for Effective Instructional Design</t>
  </si>
  <si>
    <t>BYOD, Skills Development</t>
  </si>
  <si>
    <t>J&amp;J Innovative Medicine Case Study: The Bespoke and In-House Built Learning Analytics Dashboard</t>
  </si>
  <si>
    <t>John Manousos,Emily Sheetz</t>
  </si>
  <si>
    <t>Pulling the Data Through: Using Success Measures in Olympus's Emerging Leader Program, Informing Training and Capstone Events</t>
  </si>
  <si>
    <t>Michelle Taylor,Beth Doladee</t>
  </si>
  <si>
    <t>Own It!  A Culture of Accountability for Team Success</t>
  </si>
  <si>
    <t>Mary Greanias</t>
  </si>
  <si>
    <t>Skills Development</t>
  </si>
  <si>
    <t>Pioneer or Guinea Pig: Why It's in Your Organization's Best Interest to Create an L&amp;D Fellowship Program</t>
  </si>
  <si>
    <t>Brittany Pilcher,Libby Shelton</t>
  </si>
  <si>
    <t>Knowledge Application Driven by AI</t>
  </si>
  <si>
    <t>Ms. Liberty Clearwater,Lisa Moldovan</t>
  </si>
  <si>
    <t>2024 Leadership Development Benchmark Report &amp; Panel Discussion</t>
  </si>
  <si>
    <t>Kevin Kruse,Ally Wilburn,Greg Adamson</t>
  </si>
  <si>
    <t>Driving 10x Faster Field Outcomes with Learning in the Flow and AI</t>
  </si>
  <si>
    <t>Ryan Laverty</t>
  </si>
  <si>
    <t>CANCELLED: From Baseline Training to the Applications of Knowledge: A Training Journey</t>
  </si>
  <si>
    <t>Medical Device &amp;amp; Diagnostic Training</t>
  </si>
  <si>
    <t>AI-Powered Lightning Learning: The Future is Here</t>
  </si>
  <si>
    <t>Chris Francy,William Francy</t>
  </si>
  <si>
    <t>Tuesday Networking Happy Hour &amp; Charity Team-Building Event</t>
  </si>
  <si>
    <t>Atrium Emerald Bay Plaza &amp; Castillo Fort</t>
  </si>
  <si>
    <t>Sun Foyer</t>
  </si>
  <si>
    <t>Chris Platanos, Alnylam Pharmaceuticals</t>
  </si>
  <si>
    <t>Olympus Surgical Training Team - Virtual Business Training</t>
  </si>
  <si>
    <t>Awards Presentations - Showcase of Champions</t>
  </si>
  <si>
    <t>Daiichi Sankyo Lung Commercial Training Team and Red Nucleus</t>
  </si>
  <si>
    <t>Teva Commercial Training &amp; Development</t>
  </si>
  <si>
    <t>Gilead Medical Excellence</t>
  </si>
  <si>
    <t>Wanjiru Kimini, ViiV Healthcare</t>
  </si>
  <si>
    <t>Sales Training Operations, Align Technology</t>
  </si>
  <si>
    <t>Sanofi US Specialty Care Commercial Training, Sanofi</t>
  </si>
  <si>
    <t>Allison Hunt &amp; GCT+E Team, Smith+Nephew</t>
  </si>
  <si>
    <t>Learning Experience Excellence, Johnson &amp; Johnson Innovative Medicine US Commercial</t>
  </si>
  <si>
    <t>CH1 Consulting and UCB</t>
  </si>
  <si>
    <t>Oncology Learning &amp; Capability Development, AstraZeneca and Red Nucleus</t>
  </si>
  <si>
    <t>Time to Level Up – But How?!?  Where Are Those Secret Game Codes When You Need Them?!</t>
  </si>
  <si>
    <t>Kathryn Tawakol,Melissa Lowe</t>
  </si>
  <si>
    <t>Mastering Measurement: Harness Data to Measure the Effectiveness of your Training Programs and Demonstrate Quantifiable Training ROI</t>
  </si>
  <si>
    <t>Kim Moeller,Shari O'Sullivan,Denise Fullowan</t>
  </si>
  <si>
    <t>Aspiring Manager Program - Identifying Tomorrow's Talent</t>
  </si>
  <si>
    <t>Josh Chapman,Matthew Tonken,Alan Gentry</t>
  </si>
  <si>
    <t>The Science of Influencing</t>
  </si>
  <si>
    <t>Michael Patterson</t>
  </si>
  <si>
    <t>Beyond Competence: Excelling in First-Line Leadership – A Three-Step Progressive Training and Development Experience</t>
  </si>
  <si>
    <t>Kevin Kruse,Craig Neverosky,Beth Doladee</t>
  </si>
  <si>
    <t>Nurse Educators: Moving the Needle from Clinical Care to Strategic Partner</t>
  </si>
  <si>
    <t>Cecily Peters,Heather Conway</t>
  </si>
  <si>
    <t>Show Them The Money!</t>
  </si>
  <si>
    <t>Chuck Petrozzini,Don Benson,Denise Lusnia</t>
  </si>
  <si>
    <t>Don’t Just Check the Coaching Box!  Learn How Intra-Cellular Therapies Established an Agile Coaching and Development Environment</t>
  </si>
  <si>
    <t>Ted Power,Melissa Anderson,India De Artiaga</t>
  </si>
  <si>
    <t>Demonstrating the Impact of L&amp;D: Hear From the Experts Who Are Doing It</t>
  </si>
  <si>
    <t>William Ford,John Constantine,Alison Quinn,Laura Last,Jeff Narvid</t>
  </si>
  <si>
    <t>Mapping a Direct Route from Training to Sales Results with Data</t>
  </si>
  <si>
    <t>Janine Johnsen,Jimmy Christie,Tricia Busby,Brezden Peter</t>
  </si>
  <si>
    <t>The Eisai Alzheimer's Training Team</t>
  </si>
  <si>
    <t>Declarations and Inquisitions and Challenges, Oh My!  A Primer in Cogent Responses to Difficult Questions or Viewpoints</t>
  </si>
  <si>
    <t>Brian Lange,Tina Greene</t>
  </si>
  <si>
    <t>Future-Ready Sales Training: Unleashing the Dynamic Duo of AI and XR</t>
  </si>
  <si>
    <t>Kenady Multer,Lindsey Rizzuto,William Garner</t>
  </si>
  <si>
    <t>Using AI to Certify Your Field Force: A Conversation with Sanofi and Quantified.ai</t>
  </si>
  <si>
    <t>Hallie Lynch,Mani Chidambaram</t>
  </si>
  <si>
    <t>Elevating Performance: Mastering Coaching Frameworks</t>
  </si>
  <si>
    <t>Nathan Purcell</t>
  </si>
  <si>
    <t>Learning Lab: Ignite Selling, Inc</t>
  </si>
  <si>
    <t>Brittany Miller,Steve Gielda</t>
  </si>
  <si>
    <t>A Change of Scenery: Thought Leadership on Creating Alternative Learning Environments</t>
  </si>
  <si>
    <t>Adrienne Bogner,Steve Welch</t>
  </si>
  <si>
    <t>The Vision Pro SuperRep: A Day in the life of a Sales Rep with the Apple Vision Pro</t>
  </si>
  <si>
    <t>Michael McArdle</t>
  </si>
  <si>
    <t>The Science and Art of High Science Storytelling</t>
  </si>
  <si>
    <t>Ms. Liberty Clearwater</t>
  </si>
  <si>
    <t>Mastering Omnichannel Training Strategies</t>
  </si>
  <si>
    <t>Brian Kane,Carly Commiso</t>
  </si>
  <si>
    <t>LTEN Excellence Awards and Keynote by Chad E. Foster</t>
  </si>
  <si>
    <t>The #1 Skill Proven to Make Your Trainers More Impactful</t>
  </si>
  <si>
    <t>Richard Baron</t>
  </si>
  <si>
    <t>Performance Assessment Power Boosters</t>
  </si>
  <si>
    <t>Christine Sexton,Andy Gunning</t>
  </si>
  <si>
    <t>How to Train the Mind for Continued Elite Level Performance</t>
  </si>
  <si>
    <t>Ana Bellamy,Josh Lifrak,David Zeh</t>
  </si>
  <si>
    <t>Think like a Pro Athlete - High Performance Skills to Level Up Your Performance</t>
  </si>
  <si>
    <t>Siana Sylvester,Steven  Spaulding</t>
  </si>
  <si>
    <t>SLII®: NEW Ways to Train the Classic Model</t>
  </si>
  <si>
    <t>Kevin Kruse</t>
  </si>
  <si>
    <t>Gamification for Workshops: Simple Strategies that Create Impact</t>
  </si>
  <si>
    <t>Allie Glass,Adam Griffin</t>
  </si>
  <si>
    <t>Right Objective, Wrong Activity: Choosing the Right Instructional Method</t>
  </si>
  <si>
    <t>James O'Grady,Debbie Deale</t>
  </si>
  <si>
    <t>Negotiating for Success with Vantage Partners</t>
  </si>
  <si>
    <t>Bridgette Bousquet White,Ben Siddall</t>
  </si>
  <si>
    <t>Launching an Internal Program with Success</t>
  </si>
  <si>
    <t>Charlie Kirk,Julia Taylor</t>
  </si>
  <si>
    <t>Leading Remote Sales Teams: Strategies for Success</t>
  </si>
  <si>
    <t>Stacy Burdett,Julie Wellborn,Dave Romero,Andrea Maier,Chad Morgan</t>
  </si>
  <si>
    <t>Rethinking Training ROI: A Story of Measurement</t>
  </si>
  <si>
    <t>Amy Parent,Olivia Tartaglia,Lisa Vislocky</t>
  </si>
  <si>
    <t>Certify: Unveiling The Blueprint For Field Proficiency</t>
  </si>
  <si>
    <t>Jennifer Aikin,Kristen Jaworski</t>
  </si>
  <si>
    <t>AI Beginner Bootcamp: Conquering ChatGPT</t>
  </si>
  <si>
    <t>Caitlin Locke</t>
  </si>
  <si>
    <t>Training Mastery on a Budget: Creating a Master Trainer Program</t>
  </si>
  <si>
    <t>Kristen Bratonja</t>
  </si>
  <si>
    <t>Elevating Leadership Excellence: The Second-Line Leader Immersion Program</t>
  </si>
  <si>
    <t>Chapin Brinegar,Jon Madden</t>
  </si>
  <si>
    <t>Internalize and Globalize Translation Capabilities Using AI</t>
  </si>
  <si>
    <t>Scott Eckstein,Crys Guthrie-Stripling</t>
  </si>
  <si>
    <t>Cultivating, Sustaining, and Measuring a Culture of Collaborative Coaching … AND Coachability.</t>
  </si>
  <si>
    <t>Brian Grawer,Jake Weiss,Jessica Brock</t>
  </si>
  <si>
    <t>The Communication Conundrum: It's Crazy, Critical, and Complicated (so let's be clear!)</t>
  </si>
  <si>
    <t>Steve Woodruff,Mani Chidambaram</t>
  </si>
  <si>
    <t>Networking Refreshment Break</t>
  </si>
  <si>
    <t>Levelled Up?  Now What?</t>
  </si>
  <si>
    <t>Emily Smith,Christine Sexton</t>
  </si>
  <si>
    <t>Disability Inclusion Strategies and Techniques: Driving a Corporate Culture of Inclusivity</t>
  </si>
  <si>
    <t>Ellen Leonard</t>
  </si>
  <si>
    <t>Diversity, Inclusion &amp;amp; Belonging, Wellbeing Community &amp;amp; Culture</t>
  </si>
  <si>
    <t>Catalyzing the Future of Learning: Leveraging Data and Insights to Measure Impact</t>
  </si>
  <si>
    <t>Jennifer Tran,Ashlee Wilkins</t>
  </si>
  <si>
    <t>Effective Communication Using Insight Discovery Principles</t>
  </si>
  <si>
    <t>Sheryl Bisson</t>
  </si>
  <si>
    <t>Leveraging Technology to Turn Adversity into Opportunity - A Leadership Development Journey</t>
  </si>
  <si>
    <t>Bryan Mihok,Christopher Heenan,Rob Sakey</t>
  </si>
  <si>
    <t>Continuous Personalized Learning with Learning Journeys, Advanced Game Mechanics, Rewards and AI for the Future - A Bayer &amp; BI WORLDWIDE Case Study</t>
  </si>
  <si>
    <t>Peder Jacobsen,Kristi France</t>
  </si>
  <si>
    <t>Virtual Demo Tools and Rationale: A Quick Start Workshop to Digital Proficiency</t>
  </si>
  <si>
    <t>Jeffrey Browne</t>
  </si>
  <si>
    <t>Hurdles to Solutions: Transforming Market Access &amp; Patient Services Training</t>
  </si>
  <si>
    <t>Alexandra Milanovich,Mia Bickoff</t>
  </si>
  <si>
    <t>Ensuring A Successful Launch With Strategic Medical Affairs Training Across The Launch Continuum</t>
  </si>
  <si>
    <t>Jennifer Aikin,Christie Spadafora</t>
  </si>
  <si>
    <t>“See a need, Fill a need” – Partner Developed Skills Development Training From Concept to Delivery</t>
  </si>
  <si>
    <t>Jim Holmes,Jessica Peyser</t>
  </si>
  <si>
    <t>Evolving and Transforming your Training Approach: How to Upskill Sales Leaders Who Don’t Know What They Don’t Know</t>
  </si>
  <si>
    <t>Erick Martin,Michelle Lebo,Mark Fisher</t>
  </si>
  <si>
    <t>Breakfast</t>
  </si>
  <si>
    <t>New! Level Up AI: Transforming Ideas into Action</t>
  </si>
  <si>
    <t>2024 State of AI &amp; the Life Sciences Industry Keynote</t>
  </si>
  <si>
    <t>Karl Kapp</t>
  </si>
  <si>
    <t>Panel Discussion: The Impact of Artificial Intelligence on Life Sciences Training</t>
  </si>
  <si>
    <t>Karl Kapp,Kevin Clemence,Almira Roldan,Mani Chidambaram</t>
  </si>
  <si>
    <t>AI Interactive Session</t>
  </si>
  <si>
    <t>Closing Remarks</t>
  </si>
  <si>
    <t>Session Name</t>
  </si>
  <si>
    <t>Session Location</t>
  </si>
  <si>
    <t>Session Start Date/Time</t>
  </si>
  <si>
    <t>Session End Date/Time</t>
  </si>
  <si>
    <t>Session Speakers</t>
  </si>
  <si>
    <t>Presentation Format</t>
  </si>
  <si>
    <t>Track</t>
  </si>
  <si>
    <t>Workshop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</si>
</sst>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0"/>
      <color theme="1"/>
      <name val="Arial"/>
      <family val="2"/>
    </font>
    <font>
      <b/>
      <sz val="13"/>
      <color theme="1"/>
      <name val="Calibri"/>
      <family val="2"/>
    </font>
    <font>
      <sz val="12"/>
      <color theme="1"/>
      <name val="Calibri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4">
    <xf numFmtId="0" fontId="0" fillId="0" borderId="0" xfId="0"/>
    <xf numFmtId="49" fontId="2" fillId="0" borderId="0" xfId="0" applyNumberFormat="1" applyFont="1" applyAlignment="1">
      <alignment wrapText="1"/>
    </xf>
    <xf numFmtId="49" fontId="2" fillId="2" borderId="0" xfId="0" applyNumberFormat="1" applyFont="1" applyFill="1" applyAlignment="1">
      <alignment wrapText="1"/>
    </xf>
    <xf numFmtId="0" fontId="1" fillId="0" borderId="1" xfId="0" applyFont="1" applyBorder="1" applyAlignment="1">
      <alignment vertical="center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H164" totalsRowShown="0">
  <autoFilter ref="A1:H164" xr:uid="{00000000-0009-0000-0100-000001000000}"/>
  <tableColumns count="8">
    <tableColumn id="1" xr3:uid="{00000000-0010-0000-0000-000001000000}" name="Session Name"/>
    <tableColumn id="2" xr3:uid="{00000000-0010-0000-0000-000002000000}" name="Session Location"/>
    <tableColumn id="3" xr3:uid="{00000000-0010-0000-0000-000003000000}" name="Session Start Date/Time"/>
    <tableColumn id="4" xr3:uid="{00000000-0010-0000-0000-000004000000}" name="Session End Date/Time"/>
    <tableColumn id="5" xr3:uid="{00000000-0010-0000-0000-000005000000}" name="Session Speakers"/>
    <tableColumn id="6" xr3:uid="{00000000-0010-0000-0000-000006000000}" name="Presentation Format"/>
    <tableColumn id="7" xr3:uid="{00000000-0010-0000-0000-000007000000}" name="Track"/>
    <tableColumn id="8" xr3:uid="{00000000-0010-0000-0000-000008000000}" name="Workshop Level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4"/>
  <sheetViews>
    <sheetView tabSelected="1" workbookViewId="0">
      <selection activeCell="F136" sqref="F136"/>
    </sheetView>
  </sheetViews>
  <sheetFormatPr defaultRowHeight="13.2" x14ac:dyDescent="0.25"/>
  <cols>
    <col min="1" max="8" width="27.44140625" customWidth="1"/>
  </cols>
  <sheetData>
    <row r="1" spans="1:8" ht="17.399999999999999" x14ac:dyDescent="0.25">
      <c r="A1" s="3" t="s">
        <v>321</v>
      </c>
      <c r="B1" s="3" t="s">
        <v>322</v>
      </c>
      <c r="C1" s="3" t="s">
        <v>323</v>
      </c>
      <c r="D1" s="3" t="s">
        <v>324</v>
      </c>
      <c r="E1" s="3" t="s">
        <v>325</v>
      </c>
      <c r="F1" s="3" t="s">
        <v>326</v>
      </c>
      <c r="G1" s="3" t="s">
        <v>327</v>
      </c>
      <c r="H1" s="3" t="s">
        <v>328</v>
      </c>
    </row>
    <row r="2" spans="1:8" ht="46.8" x14ac:dyDescent="0.3">
      <c r="A2" s="2" t="s">
        <v>1</v>
      </c>
      <c r="B2" s="2" t="s">
        <v>2</v>
      </c>
      <c r="C2" s="2" t="str">
        <f>CONCATENATE(TEXT(DATE(2024,6,10)+TIME(15,0,0),"MMM D, YYYY h:mm AM/PM")," ","(GMT-05:00) Eastern [US &amp; Canada]")</f>
        <v>Jun 10, 2024 3:00 PM (GMT-05:00) Eastern [US &amp; Canada]</v>
      </c>
      <c r="D2" s="2" t="str">
        <f>CONCATENATE(TEXT(DATE(2024,6,10)+TIME(16,0,0),"MMM D, YYYY h:mm AM/PM")," ","(GMT-05:00) Eastern [US &amp; Canada]")</f>
        <v>Jun 10, 2024 4:00 PM (GMT-05:00) Eastern [US &amp; Canada]</v>
      </c>
      <c r="E2" s="2"/>
      <c r="F2" s="2"/>
      <c r="G2" s="2"/>
      <c r="H2" s="2"/>
    </row>
    <row r="3" spans="1:8" ht="46.8" x14ac:dyDescent="0.3">
      <c r="A3" s="2" t="s">
        <v>4</v>
      </c>
      <c r="B3" s="2" t="s">
        <v>3</v>
      </c>
      <c r="C3" s="2" t="str">
        <f>CONCATENATE(TEXT(DATE(2024,6,10)+TIME(16,30,0),"MMM D, YYYY h:mm AM/PM")," ","(GMT-05:00) Eastern [US &amp; Canada]")</f>
        <v>Jun 10, 2024 4:30 PM (GMT-05:00) Eastern [US &amp; Canada]</v>
      </c>
      <c r="D3" s="2" t="str">
        <f>CONCATENATE(TEXT(DATE(2024,6,10)+TIME(19,0,0),"MMM D, YYYY h:mm AM/PM")," ","(GMT-05:00) Eastern [US &amp; Canada]")</f>
        <v>Jun 10, 2024 7:00 PM (GMT-05:00) Eastern [US &amp; Canada]</v>
      </c>
      <c r="E3" s="2"/>
      <c r="F3" s="2"/>
      <c r="G3" s="2"/>
      <c r="H3" s="2"/>
    </row>
    <row r="4" spans="1:8" ht="46.8" x14ac:dyDescent="0.3">
      <c r="A4" s="1" t="s">
        <v>5</v>
      </c>
      <c r="B4" s="1" t="s">
        <v>6</v>
      </c>
      <c r="C4" s="1" t="str">
        <f t="shared" ref="C4:C9" si="0">CONCATENATE(TEXT(DATE(2024,6,11)+TIME(7,0,0),"MMM D, YYYY h:mm AM/PM")," ","(GMT-05:00) Eastern [US &amp; Canada]")</f>
        <v>Jun 11, 2024 7:00 AM (GMT-05:00) Eastern [US &amp; Canada]</v>
      </c>
      <c r="D4" s="1" t="str">
        <f>CONCATENATE(TEXT(DATE(2024,6,11)+TIME(7,10,0),"MMM D, YYYY h:mm AM/PM")," ","(GMT-05:00) Eastern [US &amp; Canada]")</f>
        <v>Jun 11, 2024 7:10 AM (GMT-05:00) Eastern [US &amp; Canada]</v>
      </c>
      <c r="E4" s="1"/>
      <c r="F4" s="1" t="s">
        <v>7</v>
      </c>
      <c r="G4" s="1"/>
      <c r="H4" s="1"/>
    </row>
    <row r="5" spans="1:8" ht="46.8" x14ac:dyDescent="0.3">
      <c r="A5" s="1" t="s">
        <v>9</v>
      </c>
      <c r="B5" s="1" t="s">
        <v>10</v>
      </c>
      <c r="C5" s="1" t="str">
        <f t="shared" si="0"/>
        <v>Jun 11, 2024 7:00 AM (GMT-05:00) Eastern [US &amp; Canada]</v>
      </c>
      <c r="D5" s="1" t="str">
        <f>CONCATENATE(TEXT(DATE(2024,6,11)+TIME(7,10,0),"MMM D, YYYY h:mm AM/PM")," ","(GMT-05:00) Eastern [US &amp; Canada]")</f>
        <v>Jun 11, 2024 7:10 AM (GMT-05:00) Eastern [US &amp; Canada]</v>
      </c>
      <c r="E5" s="1"/>
      <c r="F5" s="1" t="s">
        <v>7</v>
      </c>
      <c r="G5" s="1"/>
      <c r="H5" s="1"/>
    </row>
    <row r="6" spans="1:8" ht="46.8" x14ac:dyDescent="0.3">
      <c r="A6" s="2" t="s">
        <v>11</v>
      </c>
      <c r="B6" s="2" t="s">
        <v>3</v>
      </c>
      <c r="C6" s="2" t="str">
        <f t="shared" si="0"/>
        <v>Jun 11, 2024 7:00 AM (GMT-05:00) Eastern [US &amp; Canada]</v>
      </c>
      <c r="D6" s="2" t="str">
        <f>CONCATENATE(TEXT(DATE(2024,6,11)+TIME(7,50,0),"MMM D, YYYY h:mm AM/PM")," ","(GMT-05:00) Eastern [US &amp; Canada]")</f>
        <v>Jun 11, 2024 7:50 AM (GMT-05:00) Eastern [US &amp; Canada]</v>
      </c>
      <c r="E6" s="2"/>
      <c r="F6" s="2"/>
      <c r="G6" s="2"/>
      <c r="H6" s="2"/>
    </row>
    <row r="7" spans="1:8" ht="46.8" x14ac:dyDescent="0.3">
      <c r="A7" s="1" t="s">
        <v>12</v>
      </c>
      <c r="B7" s="1" t="s">
        <v>13</v>
      </c>
      <c r="C7" s="1" t="str">
        <f t="shared" si="0"/>
        <v>Jun 11, 2024 7:00 AM (GMT-05:00) Eastern [US &amp; Canada]</v>
      </c>
      <c r="D7" s="1" t="str">
        <f>CONCATENATE(TEXT(DATE(2024,6,11)+TIME(7,10,0),"MMM D, YYYY h:mm AM/PM")," ","(GMT-05:00) Eastern [US &amp; Canada]")</f>
        <v>Jun 11, 2024 7:10 AM (GMT-05:00) Eastern [US &amp; Canada]</v>
      </c>
      <c r="E7" s="1"/>
      <c r="F7" s="1" t="s">
        <v>7</v>
      </c>
      <c r="G7" s="1"/>
      <c r="H7" s="1"/>
    </row>
    <row r="8" spans="1:8" ht="62.4" x14ac:dyDescent="0.3">
      <c r="A8" s="2" t="s">
        <v>14</v>
      </c>
      <c r="B8" s="2" t="s">
        <v>15</v>
      </c>
      <c r="C8" s="2" t="str">
        <f t="shared" si="0"/>
        <v>Jun 11, 2024 7:00 AM (GMT-05:00) Eastern [US &amp; Canada]</v>
      </c>
      <c r="D8" s="2" t="str">
        <f>CONCATENATE(TEXT(DATE(2024,6,11)+TIME(7,10,0),"MMM D, YYYY h:mm AM/PM")," ","(GMT-05:00) Eastern [US &amp; Canada]")</f>
        <v>Jun 11, 2024 7:10 AM (GMT-05:00) Eastern [US &amp; Canada]</v>
      </c>
      <c r="E8" s="2"/>
      <c r="F8" s="2" t="s">
        <v>7</v>
      </c>
      <c r="G8" s="2"/>
      <c r="H8" s="2"/>
    </row>
    <row r="9" spans="1:8" ht="46.8" x14ac:dyDescent="0.3">
      <c r="A9" s="1" t="s">
        <v>16</v>
      </c>
      <c r="B9" s="1" t="s">
        <v>3</v>
      </c>
      <c r="C9" s="1" t="str">
        <f t="shared" si="0"/>
        <v>Jun 11, 2024 7:00 AM (GMT-05:00) Eastern [US &amp; Canada]</v>
      </c>
      <c r="D9" s="1" t="str">
        <f>CONCATENATE(TEXT(DATE(2024,6,11)+TIME(7,50,0),"MMM D, YYYY h:mm AM/PM")," ","(GMT-05:00) Eastern [US &amp; Canada]")</f>
        <v>Jun 11, 2024 7:50 AM (GMT-05:00) Eastern [US &amp; Canada]</v>
      </c>
      <c r="E9" s="1"/>
      <c r="F9" s="1"/>
      <c r="G9" s="1"/>
      <c r="H9" s="1"/>
    </row>
    <row r="10" spans="1:8" ht="46.8" x14ac:dyDescent="0.3">
      <c r="A10" s="2" t="s">
        <v>17</v>
      </c>
      <c r="B10" s="2" t="s">
        <v>15</v>
      </c>
      <c r="C10" s="2" t="str">
        <f>CONCATENATE(TEXT(DATE(2024,6,11)+TIME(7,15,0),"MMM D, YYYY h:mm AM/PM")," ","(GMT-05:00) Eastern [US &amp; Canada]")</f>
        <v>Jun 11, 2024 7:15 AM (GMT-05:00) Eastern [US &amp; Canada]</v>
      </c>
      <c r="D10" s="2" t="str">
        <f>CONCATENATE(TEXT(DATE(2024,6,11)+TIME(7,25,0),"MMM D, YYYY h:mm AM/PM")," ","(GMT-05:00) Eastern [US &amp; Canada]")</f>
        <v>Jun 11, 2024 7:25 AM (GMT-05:00) Eastern [US &amp; Canada]</v>
      </c>
      <c r="E10" s="2"/>
      <c r="F10" s="2" t="s">
        <v>7</v>
      </c>
      <c r="G10" s="2"/>
      <c r="H10" s="2"/>
    </row>
    <row r="11" spans="1:8" ht="46.8" x14ac:dyDescent="0.3">
      <c r="A11" s="1" t="s">
        <v>18</v>
      </c>
      <c r="B11" s="1" t="s">
        <v>13</v>
      </c>
      <c r="C11" s="1" t="str">
        <f>CONCATENATE(TEXT(DATE(2024,6,11)+TIME(7,15,0),"MMM D, YYYY h:mm AM/PM")," ","(GMT-05:00) Eastern [US &amp; Canada]")</f>
        <v>Jun 11, 2024 7:15 AM (GMT-05:00) Eastern [US &amp; Canada]</v>
      </c>
      <c r="D11" s="1" t="str">
        <f>CONCATENATE(TEXT(DATE(2024,6,11)+TIME(7,25,0),"MMM D, YYYY h:mm AM/PM")," ","(GMT-05:00) Eastern [US &amp; Canada]")</f>
        <v>Jun 11, 2024 7:25 AM (GMT-05:00) Eastern [US &amp; Canada]</v>
      </c>
      <c r="E11" s="1"/>
      <c r="F11" s="1" t="s">
        <v>7</v>
      </c>
      <c r="G11" s="1"/>
      <c r="H11" s="1"/>
    </row>
    <row r="12" spans="1:8" ht="46.8" x14ac:dyDescent="0.3">
      <c r="A12" s="2" t="s">
        <v>19</v>
      </c>
      <c r="B12" s="2" t="s">
        <v>10</v>
      </c>
      <c r="C12" s="2" t="str">
        <f>CONCATENATE(TEXT(DATE(2024,6,11)+TIME(7,15,0),"MMM D, YYYY h:mm AM/PM")," ","(GMT-05:00) Eastern [US &amp; Canada]")</f>
        <v>Jun 11, 2024 7:15 AM (GMT-05:00) Eastern [US &amp; Canada]</v>
      </c>
      <c r="D12" s="2" t="str">
        <f>CONCATENATE(TEXT(DATE(2024,6,11)+TIME(7,25,0),"MMM D, YYYY h:mm AM/PM")," ","(GMT-05:00) Eastern [US &amp; Canada]")</f>
        <v>Jun 11, 2024 7:25 AM (GMT-05:00) Eastern [US &amp; Canada]</v>
      </c>
      <c r="E12" s="2"/>
      <c r="F12" s="2" t="s">
        <v>7</v>
      </c>
      <c r="G12" s="2"/>
      <c r="H12" s="2"/>
    </row>
    <row r="13" spans="1:8" ht="46.8" x14ac:dyDescent="0.3">
      <c r="A13" s="1" t="s">
        <v>20</v>
      </c>
      <c r="B13" s="1" t="s">
        <v>6</v>
      </c>
      <c r="C13" s="1" t="str">
        <f>CONCATENATE(TEXT(DATE(2024,6,11)+TIME(7,15,0),"MMM D, YYYY h:mm AM/PM")," ","(GMT-05:00) Eastern [US &amp; Canada]")</f>
        <v>Jun 11, 2024 7:15 AM (GMT-05:00) Eastern [US &amp; Canada]</v>
      </c>
      <c r="D13" s="1" t="str">
        <f>CONCATENATE(TEXT(DATE(2024,6,11)+TIME(7,25,0),"MMM D, YYYY h:mm AM/PM")," ","(GMT-05:00) Eastern [US &amp; Canada]")</f>
        <v>Jun 11, 2024 7:25 AM (GMT-05:00) Eastern [US &amp; Canada]</v>
      </c>
      <c r="E13" s="1"/>
      <c r="F13" s="1" t="s">
        <v>7</v>
      </c>
      <c r="G13" s="1"/>
      <c r="H13" s="1"/>
    </row>
    <row r="14" spans="1:8" ht="46.8" x14ac:dyDescent="0.3">
      <c r="A14" s="2" t="s">
        <v>21</v>
      </c>
      <c r="B14" s="2" t="s">
        <v>15</v>
      </c>
      <c r="C14" s="2" t="str">
        <f>CONCATENATE(TEXT(DATE(2024,6,11)+TIME(7,30,0),"MMM D, YYYY h:mm AM/PM")," ","(GMT-05:00) Eastern [US &amp; Canada]")</f>
        <v>Jun 11, 2024 7:30 AM (GMT-05:00) Eastern [US &amp; Canada]</v>
      </c>
      <c r="D14" s="2" t="str">
        <f>CONCATENATE(TEXT(DATE(2024,6,11)+TIME(7,40,0),"MMM D, YYYY h:mm AM/PM")," ","(GMT-05:00) Eastern [US &amp; Canada]")</f>
        <v>Jun 11, 2024 7:40 AM (GMT-05:00) Eastern [US &amp; Canada]</v>
      </c>
      <c r="E14" s="2"/>
      <c r="F14" s="2" t="s">
        <v>7</v>
      </c>
      <c r="G14" s="2"/>
      <c r="H14" s="2"/>
    </row>
    <row r="15" spans="1:8" ht="46.8" x14ac:dyDescent="0.3">
      <c r="A15" s="1" t="s">
        <v>22</v>
      </c>
      <c r="B15" s="1" t="s">
        <v>10</v>
      </c>
      <c r="C15" s="1" t="str">
        <f>CONCATENATE(TEXT(DATE(2024,6,11)+TIME(7,30,0),"MMM D, YYYY h:mm AM/PM")," ","(GMT-05:00) Eastern [US &amp; Canada]")</f>
        <v>Jun 11, 2024 7:30 AM (GMT-05:00) Eastern [US &amp; Canada]</v>
      </c>
      <c r="D15" s="1" t="str">
        <f>CONCATENATE(TEXT(DATE(2024,6,11)+TIME(7,40,0),"MMM D, YYYY h:mm AM/PM")," ","(GMT-05:00) Eastern [US &amp; Canada]")</f>
        <v>Jun 11, 2024 7:40 AM (GMT-05:00) Eastern [US &amp; Canada]</v>
      </c>
      <c r="E15" s="1"/>
      <c r="F15" s="1" t="s">
        <v>7</v>
      </c>
      <c r="G15" s="1"/>
      <c r="H15" s="1"/>
    </row>
    <row r="16" spans="1:8" ht="46.8" x14ac:dyDescent="0.3">
      <c r="A16" s="2" t="s">
        <v>23</v>
      </c>
      <c r="B16" s="2" t="s">
        <v>6</v>
      </c>
      <c r="C16" s="2" t="str">
        <f>CONCATENATE(TEXT(DATE(2024,6,11)+TIME(7,30,0),"MMM D, YYYY h:mm AM/PM")," ","(GMT-05:00) Eastern [US &amp; Canada]")</f>
        <v>Jun 11, 2024 7:30 AM (GMT-05:00) Eastern [US &amp; Canada]</v>
      </c>
      <c r="D16" s="2" t="str">
        <f>CONCATENATE(TEXT(DATE(2024,6,11)+TIME(7,40,0),"MMM D, YYYY h:mm AM/PM")," ","(GMT-05:00) Eastern [US &amp; Canada]")</f>
        <v>Jun 11, 2024 7:40 AM (GMT-05:00) Eastern [US &amp; Canada]</v>
      </c>
      <c r="E16" s="2"/>
      <c r="F16" s="2" t="s">
        <v>7</v>
      </c>
      <c r="G16" s="2"/>
      <c r="H16" s="2"/>
    </row>
    <row r="17" spans="1:8" ht="46.8" x14ac:dyDescent="0.3">
      <c r="A17" s="1" t="s">
        <v>24</v>
      </c>
      <c r="B17" s="1" t="s">
        <v>13</v>
      </c>
      <c r="C17" s="1" t="str">
        <f>CONCATENATE(TEXT(DATE(2024,6,11)+TIME(7,30,0),"MMM D, YYYY h:mm AM/PM")," ","(GMT-05:00) Eastern [US &amp; Canada]")</f>
        <v>Jun 11, 2024 7:30 AM (GMT-05:00) Eastern [US &amp; Canada]</v>
      </c>
      <c r="D17" s="1" t="str">
        <f>CONCATENATE(TEXT(DATE(2024,6,11)+TIME(7,40,0),"MMM D, YYYY h:mm AM/PM")," ","(GMT-05:00) Eastern [US &amp; Canada]")</f>
        <v>Jun 11, 2024 7:40 AM (GMT-05:00) Eastern [US &amp; Canada]</v>
      </c>
      <c r="E17" s="1"/>
      <c r="F17" s="1" t="s">
        <v>7</v>
      </c>
      <c r="G17" s="1"/>
      <c r="H17" s="1"/>
    </row>
    <row r="18" spans="1:8" ht="46.8" x14ac:dyDescent="0.3">
      <c r="A18" s="2" t="s">
        <v>25</v>
      </c>
      <c r="B18" s="2" t="s">
        <v>26</v>
      </c>
      <c r="C18" s="2" t="str">
        <f>CONCATENATE(TEXT(DATE(2024,6,11)+TIME(8,0,0),"MMM D, YYYY h:mm AM/PM")," ","(GMT-05:00) Eastern [US &amp; Canada]")</f>
        <v>Jun 11, 2024 8:00 AM (GMT-05:00) Eastern [US &amp; Canada]</v>
      </c>
      <c r="D18" s="2" t="str">
        <f>CONCATENATE(TEXT(DATE(2024,6,11)+TIME(9,30,0),"MMM D, YYYY h:mm AM/PM")," ","(GMT-05:00) Eastern [US &amp; Canada]")</f>
        <v>Jun 11, 2024 9:30 AM (GMT-05:00) Eastern [US &amp; Canada]</v>
      </c>
      <c r="E18" s="2"/>
      <c r="F18" s="2"/>
      <c r="G18" s="2"/>
      <c r="H18" s="2"/>
    </row>
    <row r="19" spans="1:8" ht="46.8" x14ac:dyDescent="0.3">
      <c r="A19" s="1" t="s">
        <v>27</v>
      </c>
      <c r="B19" s="1" t="s">
        <v>3</v>
      </c>
      <c r="C19" s="1" t="str">
        <f>CONCATENATE(TEXT(DATE(2024,6,11)+TIME(9,30,0),"MMM D, YYYY h:mm AM/PM")," ","(GMT-05:00) Eastern [US &amp; Canada]")</f>
        <v>Jun 11, 2024 9:30 AM (GMT-05:00) Eastern [US &amp; Canada]</v>
      </c>
      <c r="D19" s="1" t="str">
        <f>CONCATENATE(TEXT(DATE(2024,6,11)+TIME(10,15,0),"MMM D, YYYY h:mm AM/PM")," ","(GMT-05:00) Eastern [US &amp; Canada]")</f>
        <v>Jun 11, 2024 10:15 AM (GMT-05:00) Eastern [US &amp; Canada]</v>
      </c>
      <c r="E19" s="1"/>
      <c r="F19" s="1"/>
      <c r="G19" s="1"/>
      <c r="H19" s="1"/>
    </row>
    <row r="20" spans="1:8" ht="62.4" x14ac:dyDescent="0.3">
      <c r="A20" s="1" t="s">
        <v>29</v>
      </c>
      <c r="B20" s="1" t="s">
        <v>30</v>
      </c>
      <c r="C20" s="1" t="str">
        <f t="shared" ref="C20:C30" si="1">CONCATENATE(TEXT(DATE(2024,6,11)+TIME(10,30,0),"MMM D, YYYY h:mm AM/PM")," ","(GMT-05:00) Eastern [US &amp; Canada]")</f>
        <v>Jun 11, 2024 10:30 AM (GMT-05:00) Eastern [US &amp; Canada]</v>
      </c>
      <c r="D20" s="1" t="str">
        <f t="shared" ref="D20:D30" si="2">CONCATENATE(TEXT(DATE(2024,6,11)+TIME(11,30,0),"MMM D, YYYY h:mm AM/PM")," ","(GMT-05:00) Eastern [US &amp; Canada]")</f>
        <v>Jun 11, 2024 11:30 AM (GMT-05:00) Eastern [US &amp; Canada]</v>
      </c>
      <c r="E20" s="1" t="s">
        <v>31</v>
      </c>
      <c r="F20" s="1" t="s">
        <v>32</v>
      </c>
      <c r="G20" s="1" t="s">
        <v>33</v>
      </c>
      <c r="H20" s="1" t="s">
        <v>34</v>
      </c>
    </row>
    <row r="21" spans="1:8" ht="93.6" x14ac:dyDescent="0.3">
      <c r="A21" s="2" t="s">
        <v>35</v>
      </c>
      <c r="B21" s="2" t="s">
        <v>36</v>
      </c>
      <c r="C21" s="2" t="str">
        <f t="shared" si="1"/>
        <v>Jun 11, 2024 10:30 AM (GMT-05:00) Eastern [US &amp; Canada]</v>
      </c>
      <c r="D21" s="2" t="str">
        <f t="shared" si="2"/>
        <v>Jun 11, 2024 11:30 AM (GMT-05:00) Eastern [US &amp; Canada]</v>
      </c>
      <c r="E21" s="2" t="s">
        <v>37</v>
      </c>
      <c r="F21" s="2" t="s">
        <v>38</v>
      </c>
      <c r="G21" s="2" t="s">
        <v>39</v>
      </c>
      <c r="H21" s="2" t="s">
        <v>40</v>
      </c>
    </row>
    <row r="22" spans="1:8" ht="62.4" x14ac:dyDescent="0.3">
      <c r="A22" s="1" t="s">
        <v>41</v>
      </c>
      <c r="B22" s="1" t="s">
        <v>42</v>
      </c>
      <c r="C22" s="1" t="str">
        <f t="shared" si="1"/>
        <v>Jun 11, 2024 10:30 AM (GMT-05:00) Eastern [US &amp; Canada]</v>
      </c>
      <c r="D22" s="1" t="str">
        <f t="shared" si="2"/>
        <v>Jun 11, 2024 11:30 AM (GMT-05:00) Eastern [US &amp; Canada]</v>
      </c>
      <c r="E22" s="1" t="s">
        <v>43</v>
      </c>
      <c r="F22" s="1" t="s">
        <v>44</v>
      </c>
      <c r="G22" s="1" t="s">
        <v>45</v>
      </c>
      <c r="H22" s="1" t="s">
        <v>34</v>
      </c>
    </row>
    <row r="23" spans="1:8" ht="46.8" x14ac:dyDescent="0.3">
      <c r="A23" s="2" t="s">
        <v>46</v>
      </c>
      <c r="B23" s="2" t="s">
        <v>8</v>
      </c>
      <c r="C23" s="2" t="str">
        <f t="shared" si="1"/>
        <v>Jun 11, 2024 10:30 AM (GMT-05:00) Eastern [US &amp; Canada]</v>
      </c>
      <c r="D23" s="2" t="str">
        <f t="shared" si="2"/>
        <v>Jun 11, 2024 11:30 AM (GMT-05:00) Eastern [US &amp; Canada]</v>
      </c>
      <c r="E23" s="2" t="s">
        <v>47</v>
      </c>
      <c r="F23" s="2" t="s">
        <v>48</v>
      </c>
      <c r="G23" s="2" t="s">
        <v>49</v>
      </c>
      <c r="H23" s="2" t="s">
        <v>34</v>
      </c>
    </row>
    <row r="24" spans="1:8" ht="46.8" x14ac:dyDescent="0.3">
      <c r="A24" s="1" t="s">
        <v>50</v>
      </c>
      <c r="B24" s="1" t="s">
        <v>51</v>
      </c>
      <c r="C24" s="1" t="str">
        <f t="shared" si="1"/>
        <v>Jun 11, 2024 10:30 AM (GMT-05:00) Eastern [US &amp; Canada]</v>
      </c>
      <c r="D24" s="1" t="str">
        <f t="shared" si="2"/>
        <v>Jun 11, 2024 11:30 AM (GMT-05:00) Eastern [US &amp; Canada]</v>
      </c>
      <c r="E24" s="1" t="s">
        <v>52</v>
      </c>
      <c r="F24" s="1" t="s">
        <v>48</v>
      </c>
      <c r="G24" s="1" t="s">
        <v>53</v>
      </c>
      <c r="H24" s="1" t="s">
        <v>40</v>
      </c>
    </row>
    <row r="25" spans="1:8" ht="62.4" x14ac:dyDescent="0.3">
      <c r="A25" s="2" t="s">
        <v>54</v>
      </c>
      <c r="B25" s="2" t="s">
        <v>0</v>
      </c>
      <c r="C25" s="2" t="str">
        <f t="shared" si="1"/>
        <v>Jun 11, 2024 10:30 AM (GMT-05:00) Eastern [US &amp; Canada]</v>
      </c>
      <c r="D25" s="2" t="str">
        <f t="shared" si="2"/>
        <v>Jun 11, 2024 11:30 AM (GMT-05:00) Eastern [US &amp; Canada]</v>
      </c>
      <c r="E25" s="2" t="s">
        <v>55</v>
      </c>
      <c r="F25" s="2"/>
      <c r="G25" s="2" t="s">
        <v>56</v>
      </c>
      <c r="H25" s="2"/>
    </row>
    <row r="26" spans="1:8" ht="93.6" x14ac:dyDescent="0.3">
      <c r="A26" s="1" t="s">
        <v>57</v>
      </c>
      <c r="B26" s="1" t="s">
        <v>58</v>
      </c>
      <c r="C26" s="1" t="str">
        <f t="shared" si="1"/>
        <v>Jun 11, 2024 10:30 AM (GMT-05:00) Eastern [US &amp; Canada]</v>
      </c>
      <c r="D26" s="1" t="str">
        <f t="shared" si="2"/>
        <v>Jun 11, 2024 11:30 AM (GMT-05:00) Eastern [US &amp; Canada]</v>
      </c>
      <c r="E26" s="1" t="s">
        <v>59</v>
      </c>
      <c r="F26" s="1" t="s">
        <v>48</v>
      </c>
      <c r="G26" s="1" t="s">
        <v>60</v>
      </c>
      <c r="H26" s="1" t="s">
        <v>34</v>
      </c>
    </row>
    <row r="27" spans="1:8" ht="93.6" x14ac:dyDescent="0.3">
      <c r="A27" s="2" t="s">
        <v>61</v>
      </c>
      <c r="B27" s="2" t="s">
        <v>62</v>
      </c>
      <c r="C27" s="2" t="str">
        <f t="shared" si="1"/>
        <v>Jun 11, 2024 10:30 AM (GMT-05:00) Eastern [US &amp; Canada]</v>
      </c>
      <c r="D27" s="2" t="str">
        <f t="shared" si="2"/>
        <v>Jun 11, 2024 11:30 AM (GMT-05:00) Eastern [US &amp; Canada]</v>
      </c>
      <c r="E27" s="2" t="s">
        <v>63</v>
      </c>
      <c r="F27" s="2" t="s">
        <v>64</v>
      </c>
      <c r="G27" s="2" t="s">
        <v>65</v>
      </c>
      <c r="H27" s="2" t="s">
        <v>40</v>
      </c>
    </row>
    <row r="28" spans="1:8" ht="62.4" x14ac:dyDescent="0.3">
      <c r="A28" s="1" t="s">
        <v>66</v>
      </c>
      <c r="B28" s="1" t="s">
        <v>67</v>
      </c>
      <c r="C28" s="1" t="str">
        <f t="shared" si="1"/>
        <v>Jun 11, 2024 10:30 AM (GMT-05:00) Eastern [US &amp; Canada]</v>
      </c>
      <c r="D28" s="1" t="str">
        <f t="shared" si="2"/>
        <v>Jun 11, 2024 11:30 AM (GMT-05:00) Eastern [US &amp; Canada]</v>
      </c>
      <c r="E28" s="1" t="s">
        <v>68</v>
      </c>
      <c r="F28" s="1" t="s">
        <v>32</v>
      </c>
      <c r="G28" s="1" t="s">
        <v>69</v>
      </c>
      <c r="H28" s="1" t="s">
        <v>40</v>
      </c>
    </row>
    <row r="29" spans="1:8" ht="46.8" x14ac:dyDescent="0.3">
      <c r="A29" s="2" t="s">
        <v>70</v>
      </c>
      <c r="B29" s="2" t="s">
        <v>71</v>
      </c>
      <c r="C29" s="2" t="str">
        <f t="shared" si="1"/>
        <v>Jun 11, 2024 10:30 AM (GMT-05:00) Eastern [US &amp; Canada]</v>
      </c>
      <c r="D29" s="2" t="str">
        <f t="shared" si="2"/>
        <v>Jun 11, 2024 11:30 AM (GMT-05:00) Eastern [US &amp; Canada]</v>
      </c>
      <c r="E29" s="2" t="s">
        <v>72</v>
      </c>
      <c r="F29" s="2" t="s">
        <v>73</v>
      </c>
      <c r="G29" s="2" t="s">
        <v>74</v>
      </c>
      <c r="H29" s="2" t="s">
        <v>40</v>
      </c>
    </row>
    <row r="30" spans="1:8" ht="62.4" x14ac:dyDescent="0.3">
      <c r="A30" s="1" t="s">
        <v>75</v>
      </c>
      <c r="B30" s="1" t="s">
        <v>76</v>
      </c>
      <c r="C30" s="1" t="str">
        <f t="shared" si="1"/>
        <v>Jun 11, 2024 10:30 AM (GMT-05:00) Eastern [US &amp; Canada]</v>
      </c>
      <c r="D30" s="1" t="str">
        <f t="shared" si="2"/>
        <v>Jun 11, 2024 11:30 AM (GMT-05:00) Eastern [US &amp; Canada]</v>
      </c>
      <c r="E30" s="1" t="s">
        <v>77</v>
      </c>
      <c r="F30" s="1" t="s">
        <v>44</v>
      </c>
      <c r="G30" s="1" t="s">
        <v>78</v>
      </c>
      <c r="H30" s="1" t="s">
        <v>34</v>
      </c>
    </row>
    <row r="31" spans="1:8" ht="46.8" x14ac:dyDescent="0.3">
      <c r="A31" s="2" t="s">
        <v>79</v>
      </c>
      <c r="B31" s="2" t="s">
        <v>3</v>
      </c>
      <c r="C31" s="2" t="str">
        <f>CONCATENATE(TEXT(DATE(2024,6,11)+TIME(11,0,0),"MMM D, YYYY h:mm AM/PM")," ","(GMT-05:00) Eastern [US &amp; Canada]")</f>
        <v>Jun 11, 2024 11:00 AM (GMT-05:00) Eastern [US &amp; Canada]</v>
      </c>
      <c r="D31" s="2" t="str">
        <f>CONCATENATE(TEXT(DATE(2024,6,11)+TIME(14,0,0),"MMM D, YYYY h:mm AM/PM")," ","(GMT-05:00) Eastern [US &amp; Canada]")</f>
        <v>Jun 11, 2024 2:00 PM (GMT-05:00) Eastern [US &amp; Canada]</v>
      </c>
      <c r="E31" s="2"/>
      <c r="F31" s="2"/>
      <c r="G31" s="2"/>
      <c r="H31" s="2"/>
    </row>
    <row r="32" spans="1:8" ht="46.8" x14ac:dyDescent="0.3">
      <c r="A32" s="1" t="s">
        <v>80</v>
      </c>
      <c r="B32" s="1" t="s">
        <v>81</v>
      </c>
      <c r="C32" s="1" t="str">
        <f>CONCATENATE(TEXT(DATE(2024,6,11)+TIME(11,15,0),"MMM D, YYYY h:mm AM/PM")," ","(GMT-05:00) Eastern [US &amp; Canada]")</f>
        <v>Jun 11, 2024 11:15 AM (GMT-05:00) Eastern [US &amp; Canada]</v>
      </c>
      <c r="D32" s="1" t="str">
        <f>CONCATENATE(TEXT(DATE(2024,6,11)+TIME(11,45,0),"MMM D, YYYY h:mm AM/PM")," ","(GMT-05:00) Eastern [US &amp; Canada]")</f>
        <v>Jun 11, 2024 11:45 AM (GMT-05:00) Eastern [US &amp; Canada]</v>
      </c>
      <c r="E32" s="1" t="s">
        <v>82</v>
      </c>
      <c r="F32" s="1"/>
      <c r="G32" s="1"/>
      <c r="H32" s="1"/>
    </row>
    <row r="33" spans="1:8" ht="78" x14ac:dyDescent="0.3">
      <c r="A33" s="2" t="s">
        <v>83</v>
      </c>
      <c r="B33" s="2" t="s">
        <v>13</v>
      </c>
      <c r="C33" s="2" t="str">
        <f>CONCATENATE(TEXT(DATE(2024,6,11)+TIME(11,30,0),"MMM D, YYYY h:mm AM/PM")," ","(GMT-05:00) Eastern [US &amp; Canada]")</f>
        <v>Jun 11, 2024 11:30 AM (GMT-05:00) Eastern [US &amp; Canada]</v>
      </c>
      <c r="D33" s="2" t="str">
        <f>CONCATENATE(TEXT(DATE(2024,6,11)+TIME(11,50,0),"MMM D, YYYY h:mm AM/PM")," ","(GMT-05:00) Eastern [US &amp; Canada]")</f>
        <v>Jun 11, 2024 11:50 AM (GMT-05:00) Eastern [US &amp; Canada]</v>
      </c>
      <c r="E33" s="2" t="s">
        <v>84</v>
      </c>
      <c r="F33" s="2" t="s">
        <v>7</v>
      </c>
      <c r="G33" s="2" t="s">
        <v>85</v>
      </c>
      <c r="H33" s="2"/>
    </row>
    <row r="34" spans="1:8" ht="46.8" x14ac:dyDescent="0.3">
      <c r="A34" s="1" t="s">
        <v>86</v>
      </c>
      <c r="B34" s="1" t="s">
        <v>6</v>
      </c>
      <c r="C34" s="1" t="str">
        <f>CONCATENATE(TEXT(DATE(2024,6,11)+TIME(11,30,0),"MMM D, YYYY h:mm AM/PM")," ","(GMT-05:00) Eastern [US &amp; Canada]")</f>
        <v>Jun 11, 2024 11:30 AM (GMT-05:00) Eastern [US &amp; Canada]</v>
      </c>
      <c r="D34" s="1" t="str">
        <f>CONCATENATE(TEXT(DATE(2024,6,11)+TIME(11,50,0),"MMM D, YYYY h:mm AM/PM")," ","(GMT-05:00) Eastern [US &amp; Canada]")</f>
        <v>Jun 11, 2024 11:50 AM (GMT-05:00) Eastern [US &amp; Canada]</v>
      </c>
      <c r="E34" s="1" t="s">
        <v>87</v>
      </c>
      <c r="F34" s="1" t="s">
        <v>7</v>
      </c>
      <c r="G34" s="1"/>
      <c r="H34" s="1"/>
    </row>
    <row r="35" spans="1:8" ht="46.8" x14ac:dyDescent="0.3">
      <c r="A35" s="2" t="s">
        <v>88</v>
      </c>
      <c r="B35" s="2" t="s">
        <v>15</v>
      </c>
      <c r="C35" s="2" t="str">
        <f>CONCATENATE(TEXT(DATE(2024,6,11)+TIME(11,30,0),"MMM D, YYYY h:mm AM/PM")," ","(GMT-05:00) Eastern [US &amp; Canada]")</f>
        <v>Jun 11, 2024 11:30 AM (GMT-05:00) Eastern [US &amp; Canada]</v>
      </c>
      <c r="D35" s="2" t="str">
        <f>CONCATENATE(TEXT(DATE(2024,6,11)+TIME(11,50,0),"MMM D, YYYY h:mm AM/PM")," ","(GMT-05:00) Eastern [US &amp; Canada]")</f>
        <v>Jun 11, 2024 11:50 AM (GMT-05:00) Eastern [US &amp; Canada]</v>
      </c>
      <c r="E35" s="2" t="s">
        <v>89</v>
      </c>
      <c r="F35" s="2" t="s">
        <v>7</v>
      </c>
      <c r="G35" s="2"/>
      <c r="H35" s="2"/>
    </row>
    <row r="36" spans="1:8" ht="46.8" x14ac:dyDescent="0.3">
      <c r="A36" s="1" t="s">
        <v>90</v>
      </c>
      <c r="B36" s="1" t="s">
        <v>10</v>
      </c>
      <c r="C36" s="1" t="str">
        <f>CONCATENATE(TEXT(DATE(2024,6,11)+TIME(11,30,0),"MMM D, YYYY h:mm AM/PM")," ","(GMT-05:00) Eastern [US &amp; Canada]")</f>
        <v>Jun 11, 2024 11:30 AM (GMT-05:00) Eastern [US &amp; Canada]</v>
      </c>
      <c r="D36" s="1" t="str">
        <f>CONCATENATE(TEXT(DATE(2024,6,11)+TIME(11,50,0),"MMM D, YYYY h:mm AM/PM")," ","(GMT-05:00) Eastern [US &amp; Canada]")</f>
        <v>Jun 11, 2024 11:50 AM (GMT-05:00) Eastern [US &amp; Canada]</v>
      </c>
      <c r="E36" s="1" t="s">
        <v>91</v>
      </c>
      <c r="F36" s="1" t="s">
        <v>7</v>
      </c>
      <c r="G36" s="1"/>
      <c r="H36" s="1"/>
    </row>
    <row r="37" spans="1:8" ht="46.8" x14ac:dyDescent="0.3">
      <c r="A37" s="2" t="s">
        <v>92</v>
      </c>
      <c r="B37" s="2" t="s">
        <v>13</v>
      </c>
      <c r="C37" s="2" t="str">
        <f>CONCATENATE(TEXT(DATE(2024,6,11)+TIME(12,0,0),"MMM D, YYYY h:mm AM/PM")," ","(GMT-05:00) Eastern [US &amp; Canada]")</f>
        <v>Jun 11, 2024 12:00 PM (GMT-05:00) Eastern [US &amp; Canada]</v>
      </c>
      <c r="D37" s="2" t="str">
        <f>CONCATENATE(TEXT(DATE(2024,6,11)+TIME(12,20,0),"MMM D, YYYY h:mm AM/PM")," ","(GMT-05:00) Eastern [US &amp; Canada]")</f>
        <v>Jun 11, 2024 12:20 PM (GMT-05:00) Eastern [US &amp; Canada]</v>
      </c>
      <c r="E37" s="2" t="s">
        <v>93</v>
      </c>
      <c r="F37" s="2" t="s">
        <v>7</v>
      </c>
      <c r="G37" s="2"/>
      <c r="H37" s="2"/>
    </row>
    <row r="38" spans="1:8" ht="46.8" x14ac:dyDescent="0.3">
      <c r="A38" s="1" t="s">
        <v>94</v>
      </c>
      <c r="B38" s="1" t="s">
        <v>10</v>
      </c>
      <c r="C38" s="1" t="str">
        <f>CONCATENATE(TEXT(DATE(2024,6,11)+TIME(12,0,0),"MMM D, YYYY h:mm AM/PM")," ","(GMT-05:00) Eastern [US &amp; Canada]")</f>
        <v>Jun 11, 2024 12:00 PM (GMT-05:00) Eastern [US &amp; Canada]</v>
      </c>
      <c r="D38" s="1" t="str">
        <f>CONCATENATE(TEXT(DATE(2024,6,11)+TIME(12,20,0),"MMM D, YYYY h:mm AM/PM")," ","(GMT-05:00) Eastern [US &amp; Canada]")</f>
        <v>Jun 11, 2024 12:20 PM (GMT-05:00) Eastern [US &amp; Canada]</v>
      </c>
      <c r="E38" s="1" t="s">
        <v>95</v>
      </c>
      <c r="F38" s="1" t="s">
        <v>7</v>
      </c>
      <c r="G38" s="1"/>
      <c r="H38" s="1"/>
    </row>
    <row r="39" spans="1:8" ht="46.8" x14ac:dyDescent="0.3">
      <c r="A39" s="2" t="s">
        <v>96</v>
      </c>
      <c r="B39" s="2" t="s">
        <v>6</v>
      </c>
      <c r="C39" s="2" t="str">
        <f>CONCATENATE(TEXT(DATE(2024,6,11)+TIME(12,0,0),"MMM D, YYYY h:mm AM/PM")," ","(GMT-05:00) Eastern [US &amp; Canada]")</f>
        <v>Jun 11, 2024 12:00 PM (GMT-05:00) Eastern [US &amp; Canada]</v>
      </c>
      <c r="D39" s="2" t="str">
        <f>CONCATENATE(TEXT(DATE(2024,6,11)+TIME(12,20,0),"MMM D, YYYY h:mm AM/PM")," ","(GMT-05:00) Eastern [US &amp; Canada]")</f>
        <v>Jun 11, 2024 12:20 PM (GMT-05:00) Eastern [US &amp; Canada]</v>
      </c>
      <c r="E39" s="2" t="s">
        <v>97</v>
      </c>
      <c r="F39" s="2" t="s">
        <v>7</v>
      </c>
      <c r="G39" s="2"/>
      <c r="H39" s="2"/>
    </row>
    <row r="40" spans="1:8" ht="46.8" x14ac:dyDescent="0.3">
      <c r="A40" s="1" t="s">
        <v>98</v>
      </c>
      <c r="B40" s="1" t="s">
        <v>3</v>
      </c>
      <c r="C40" s="1" t="str">
        <f>CONCATENATE(TEXT(DATE(2024,6,11)+TIME(12,0,0),"MMM D, YYYY h:mm AM/PM")," ","(GMT-05:00) Eastern [US &amp; Canada]")</f>
        <v>Jun 11, 2024 12:00 PM (GMT-05:00) Eastern [US &amp; Canada]</v>
      </c>
      <c r="D40" s="1" t="str">
        <f>CONCATENATE(TEXT(DATE(2024,6,11)+TIME(13,50,0),"MMM D, YYYY h:mm AM/PM")," ","(GMT-05:00) Eastern [US &amp; Canada]")</f>
        <v>Jun 11, 2024 1:50 PM (GMT-05:00) Eastern [US &amp; Canada]</v>
      </c>
      <c r="E40" s="1"/>
      <c r="F40" s="1"/>
      <c r="G40" s="1"/>
      <c r="H40" s="1"/>
    </row>
    <row r="41" spans="1:8" ht="62.4" x14ac:dyDescent="0.3">
      <c r="A41" s="2" t="s">
        <v>99</v>
      </c>
      <c r="B41" s="2" t="s">
        <v>15</v>
      </c>
      <c r="C41" s="2" t="str">
        <f>CONCATENATE(TEXT(DATE(2024,6,11)+TIME(12,0,0),"MMM D, YYYY h:mm AM/PM")," ","(GMT-05:00) Eastern [US &amp; Canada]")</f>
        <v>Jun 11, 2024 12:00 PM (GMT-05:00) Eastern [US &amp; Canada]</v>
      </c>
      <c r="D41" s="2" t="str">
        <f>CONCATENATE(TEXT(DATE(2024,6,11)+TIME(12,20,0),"MMM D, YYYY h:mm AM/PM")," ","(GMT-05:00) Eastern [US &amp; Canada]")</f>
        <v>Jun 11, 2024 12:20 PM (GMT-05:00) Eastern [US &amp; Canada]</v>
      </c>
      <c r="E41" s="2" t="s">
        <v>100</v>
      </c>
      <c r="F41" s="2" t="s">
        <v>7</v>
      </c>
      <c r="G41" s="2"/>
      <c r="H41" s="2"/>
    </row>
    <row r="42" spans="1:8" ht="62.4" x14ac:dyDescent="0.3">
      <c r="A42" s="1" t="s">
        <v>101</v>
      </c>
      <c r="B42" s="1" t="s">
        <v>6</v>
      </c>
      <c r="C42" s="1" t="str">
        <f>CONCATENATE(TEXT(DATE(2024,6,11)+TIME(12,30,0),"MMM D, YYYY h:mm AM/PM")," ","(GMT-05:00) Eastern [US &amp; Canada]")</f>
        <v>Jun 11, 2024 12:30 PM (GMT-05:00) Eastern [US &amp; Canada]</v>
      </c>
      <c r="D42" s="1" t="str">
        <f>CONCATENATE(TEXT(DATE(2024,6,11)+TIME(12,50,0),"MMM D, YYYY h:mm AM/PM")," ","(GMT-05:00) Eastern [US &amp; Canada]")</f>
        <v>Jun 11, 2024 12:50 PM (GMT-05:00) Eastern [US &amp; Canada]</v>
      </c>
      <c r="E42" s="1" t="s">
        <v>102</v>
      </c>
      <c r="F42" s="1" t="s">
        <v>7</v>
      </c>
      <c r="G42" s="1"/>
      <c r="H42" s="1"/>
    </row>
    <row r="43" spans="1:8" ht="62.4" x14ac:dyDescent="0.3">
      <c r="A43" s="2" t="s">
        <v>103</v>
      </c>
      <c r="B43" s="2" t="s">
        <v>10</v>
      </c>
      <c r="C43" s="2" t="str">
        <f>CONCATENATE(TEXT(DATE(2024,6,11)+TIME(12,30,0),"MMM D, YYYY h:mm AM/PM")," ","(GMT-05:00) Eastern [US &amp; Canada]")</f>
        <v>Jun 11, 2024 12:30 PM (GMT-05:00) Eastern [US &amp; Canada]</v>
      </c>
      <c r="D43" s="2" t="str">
        <f>CONCATENATE(TEXT(DATE(2024,6,11)+TIME(12,50,0),"MMM D, YYYY h:mm AM/PM")," ","(GMT-05:00) Eastern [US &amp; Canada]")</f>
        <v>Jun 11, 2024 12:50 PM (GMT-05:00) Eastern [US &amp; Canada]</v>
      </c>
      <c r="E43" s="2" t="s">
        <v>104</v>
      </c>
      <c r="F43" s="2" t="s">
        <v>7</v>
      </c>
      <c r="G43" s="2"/>
      <c r="H43" s="2"/>
    </row>
    <row r="44" spans="1:8" ht="62.4" x14ac:dyDescent="0.3">
      <c r="A44" s="1" t="s">
        <v>105</v>
      </c>
      <c r="B44" s="1" t="s">
        <v>13</v>
      </c>
      <c r="C44" s="1" t="str">
        <f>CONCATENATE(TEXT(DATE(2024,6,11)+TIME(12,30,0),"MMM D, YYYY h:mm AM/PM")," ","(GMT-05:00) Eastern [US &amp; Canada]")</f>
        <v>Jun 11, 2024 12:30 PM (GMT-05:00) Eastern [US &amp; Canada]</v>
      </c>
      <c r="D44" s="1" t="str">
        <f>CONCATENATE(TEXT(DATE(2024,6,11)+TIME(12,50,0),"MMM D, YYYY h:mm AM/PM")," ","(GMT-05:00) Eastern [US &amp; Canada]")</f>
        <v>Jun 11, 2024 12:50 PM (GMT-05:00) Eastern [US &amp; Canada]</v>
      </c>
      <c r="E44" s="1" t="s">
        <v>106</v>
      </c>
      <c r="F44" s="1" t="s">
        <v>7</v>
      </c>
      <c r="G44" s="1"/>
      <c r="H44" s="1"/>
    </row>
    <row r="45" spans="1:8" ht="46.8" x14ac:dyDescent="0.3">
      <c r="A45" s="2" t="s">
        <v>107</v>
      </c>
      <c r="B45" s="2" t="s">
        <v>15</v>
      </c>
      <c r="C45" s="2" t="str">
        <f>CONCATENATE(TEXT(DATE(2024,6,11)+TIME(12,30,0),"MMM D, YYYY h:mm AM/PM")," ","(GMT-05:00) Eastern [US &amp; Canada]")</f>
        <v>Jun 11, 2024 12:30 PM (GMT-05:00) Eastern [US &amp; Canada]</v>
      </c>
      <c r="D45" s="2" t="str">
        <f>CONCATENATE(TEXT(DATE(2024,6,11)+TIME(12,50,0),"MMM D, YYYY h:mm AM/PM")," ","(GMT-05:00) Eastern [US &amp; Canada]")</f>
        <v>Jun 11, 2024 12:50 PM (GMT-05:00) Eastern [US &amp; Canada]</v>
      </c>
      <c r="E45" s="2" t="s">
        <v>108</v>
      </c>
      <c r="F45" s="2" t="s">
        <v>7</v>
      </c>
      <c r="G45" s="2"/>
      <c r="H45" s="2"/>
    </row>
    <row r="46" spans="1:8" ht="46.8" x14ac:dyDescent="0.3">
      <c r="A46" s="1" t="s">
        <v>109</v>
      </c>
      <c r="B46" s="1" t="s">
        <v>15</v>
      </c>
      <c r="C46" s="1" t="str">
        <f>CONCATENATE(TEXT(DATE(2024,6,11)+TIME(13,0,0),"MMM D, YYYY h:mm AM/PM")," ","(GMT-05:00) Eastern [US &amp; Canada]")</f>
        <v>Jun 11, 2024 1:00 PM (GMT-05:00) Eastern [US &amp; Canada]</v>
      </c>
      <c r="D46" s="1" t="str">
        <f>CONCATENATE(TEXT(DATE(2024,6,11)+TIME(13,20,0),"MMM D, YYYY h:mm AM/PM")," ","(GMT-05:00) Eastern [US &amp; Canada]")</f>
        <v>Jun 11, 2024 1:20 PM (GMT-05:00) Eastern [US &amp; Canada]</v>
      </c>
      <c r="E46" s="1" t="s">
        <v>110</v>
      </c>
      <c r="F46" s="1" t="s">
        <v>7</v>
      </c>
      <c r="G46" s="1"/>
      <c r="H46" s="1"/>
    </row>
    <row r="47" spans="1:8" ht="46.8" x14ac:dyDescent="0.3">
      <c r="A47" s="2" t="s">
        <v>111</v>
      </c>
      <c r="B47" s="2" t="s">
        <v>6</v>
      </c>
      <c r="C47" s="2" t="str">
        <f>CONCATENATE(TEXT(DATE(2024,6,11)+TIME(13,0,0),"MMM D, YYYY h:mm AM/PM")," ","(GMT-05:00) Eastern [US &amp; Canada]")</f>
        <v>Jun 11, 2024 1:00 PM (GMT-05:00) Eastern [US &amp; Canada]</v>
      </c>
      <c r="D47" s="2" t="str">
        <f>CONCATENATE(TEXT(DATE(2024,6,11)+TIME(13,20,0),"MMM D, YYYY h:mm AM/PM")," ","(GMT-05:00) Eastern [US &amp; Canada]")</f>
        <v>Jun 11, 2024 1:20 PM (GMT-05:00) Eastern [US &amp; Canada]</v>
      </c>
      <c r="E47" s="2" t="s">
        <v>112</v>
      </c>
      <c r="F47" s="2" t="s">
        <v>7</v>
      </c>
      <c r="G47" s="2"/>
      <c r="H47" s="2"/>
    </row>
    <row r="48" spans="1:8" ht="46.8" x14ac:dyDescent="0.3">
      <c r="A48" s="1" t="s">
        <v>113</v>
      </c>
      <c r="B48" s="1" t="s">
        <v>13</v>
      </c>
      <c r="C48" s="1" t="str">
        <f>CONCATENATE(TEXT(DATE(2024,6,11)+TIME(13,0,0),"MMM D, YYYY h:mm AM/PM")," ","(GMT-05:00) Eastern [US &amp; Canada]")</f>
        <v>Jun 11, 2024 1:00 PM (GMT-05:00) Eastern [US &amp; Canada]</v>
      </c>
      <c r="D48" s="1" t="str">
        <f>CONCATENATE(TEXT(DATE(2024,6,11)+TIME(13,20,0),"MMM D, YYYY h:mm AM/PM")," ","(GMT-05:00) Eastern [US &amp; Canada]")</f>
        <v>Jun 11, 2024 1:20 PM (GMT-05:00) Eastern [US &amp; Canada]</v>
      </c>
      <c r="E48" s="1" t="s">
        <v>114</v>
      </c>
      <c r="F48" s="1" t="s">
        <v>7</v>
      </c>
      <c r="G48" s="1"/>
      <c r="H48" s="1"/>
    </row>
    <row r="49" spans="1:8" ht="46.8" x14ac:dyDescent="0.3">
      <c r="A49" s="2" t="s">
        <v>115</v>
      </c>
      <c r="B49" s="2" t="s">
        <v>10</v>
      </c>
      <c r="C49" s="2" t="str">
        <f>CONCATENATE(TEXT(DATE(2024,6,11)+TIME(13,0,0),"MMM D, YYYY h:mm AM/PM")," ","(GMT-05:00) Eastern [US &amp; Canada]")</f>
        <v>Jun 11, 2024 1:00 PM (GMT-05:00) Eastern [US &amp; Canada]</v>
      </c>
      <c r="D49" s="2" t="str">
        <f>CONCATENATE(TEXT(DATE(2024,6,11)+TIME(13,20,0),"MMM D, YYYY h:mm AM/PM")," ","(GMT-05:00) Eastern [US &amp; Canada]")</f>
        <v>Jun 11, 2024 1:20 PM (GMT-05:00) Eastern [US &amp; Canada]</v>
      </c>
      <c r="E49" s="2" t="s">
        <v>116</v>
      </c>
      <c r="F49" s="2" t="s">
        <v>7</v>
      </c>
      <c r="G49" s="2"/>
      <c r="H49" s="2"/>
    </row>
    <row r="50" spans="1:8" ht="62.4" x14ac:dyDescent="0.3">
      <c r="A50" s="1" t="s">
        <v>117</v>
      </c>
      <c r="B50" s="1" t="s">
        <v>10</v>
      </c>
      <c r="C50" s="1" t="str">
        <f>CONCATENATE(TEXT(DATE(2024,6,11)+TIME(13,30,0),"MMM D, YYYY h:mm AM/PM")," ","(GMT-05:00) Eastern [US &amp; Canada]")</f>
        <v>Jun 11, 2024 1:30 PM (GMT-05:00) Eastern [US &amp; Canada]</v>
      </c>
      <c r="D50" s="1" t="str">
        <f>CONCATENATE(TEXT(DATE(2024,6,11)+TIME(13,50,0),"MMM D, YYYY h:mm AM/PM")," ","(GMT-05:00) Eastern [US &amp; Canada]")</f>
        <v>Jun 11, 2024 1:50 PM (GMT-05:00) Eastern [US &amp; Canada]</v>
      </c>
      <c r="E50" s="1" t="s">
        <v>118</v>
      </c>
      <c r="F50" s="1" t="s">
        <v>7</v>
      </c>
      <c r="G50" s="1"/>
      <c r="H50" s="1"/>
    </row>
    <row r="51" spans="1:8" ht="62.4" x14ac:dyDescent="0.3">
      <c r="A51" s="2" t="s">
        <v>119</v>
      </c>
      <c r="B51" s="2" t="s">
        <v>6</v>
      </c>
      <c r="C51" s="2" t="str">
        <f>CONCATENATE(TEXT(DATE(2024,6,11)+TIME(13,30,0),"MMM D, YYYY h:mm AM/PM")," ","(GMT-05:00) Eastern [US &amp; Canada]")</f>
        <v>Jun 11, 2024 1:30 PM (GMT-05:00) Eastern [US &amp; Canada]</v>
      </c>
      <c r="D51" s="2" t="str">
        <f>CONCATENATE(TEXT(DATE(2024,6,11)+TIME(13,50,0),"MMM D, YYYY h:mm AM/PM")," ","(GMT-05:00) Eastern [US &amp; Canada]")</f>
        <v>Jun 11, 2024 1:50 PM (GMT-05:00) Eastern [US &amp; Canada]</v>
      </c>
      <c r="E51" s="2" t="s">
        <v>120</v>
      </c>
      <c r="F51" s="2" t="s">
        <v>7</v>
      </c>
      <c r="G51" s="2"/>
      <c r="H51" s="2"/>
    </row>
    <row r="52" spans="1:8" ht="46.8" x14ac:dyDescent="0.3">
      <c r="A52" s="1" t="s">
        <v>121</v>
      </c>
      <c r="B52" s="1" t="s">
        <v>13</v>
      </c>
      <c r="C52" s="1" t="str">
        <f>CONCATENATE(TEXT(DATE(2024,6,11)+TIME(13,30,0),"MMM D, YYYY h:mm AM/PM")," ","(GMT-05:00) Eastern [US &amp; Canada]")</f>
        <v>Jun 11, 2024 1:30 PM (GMT-05:00) Eastern [US &amp; Canada]</v>
      </c>
      <c r="D52" s="1" t="str">
        <f>CONCATENATE(TEXT(DATE(2024,6,11)+TIME(13,50,0),"MMM D, YYYY h:mm AM/PM")," ","(GMT-05:00) Eastern [US &amp; Canada]")</f>
        <v>Jun 11, 2024 1:50 PM (GMT-05:00) Eastern [US &amp; Canada]</v>
      </c>
      <c r="E52" s="1" t="s">
        <v>122</v>
      </c>
      <c r="F52" s="1" t="s">
        <v>7</v>
      </c>
      <c r="G52" s="1"/>
      <c r="H52" s="1"/>
    </row>
    <row r="53" spans="1:8" ht="46.8" x14ac:dyDescent="0.3">
      <c r="A53" s="2" t="s">
        <v>123</v>
      </c>
      <c r="B53" s="2" t="s">
        <v>15</v>
      </c>
      <c r="C53" s="2" t="str">
        <f>CONCATENATE(TEXT(DATE(2024,6,11)+TIME(13,30,0),"MMM D, YYYY h:mm AM/PM")," ","(GMT-05:00) Eastern [US &amp; Canada]")</f>
        <v>Jun 11, 2024 1:30 PM (GMT-05:00) Eastern [US &amp; Canada]</v>
      </c>
      <c r="D53" s="2" t="str">
        <f>CONCATENATE(TEXT(DATE(2024,6,11)+TIME(13,50,0),"MMM D, YYYY h:mm AM/PM")," ","(GMT-05:00) Eastern [US &amp; Canada]")</f>
        <v>Jun 11, 2024 1:50 PM (GMT-05:00) Eastern [US &amp; Canada]</v>
      </c>
      <c r="E53" s="2" t="s">
        <v>124</v>
      </c>
      <c r="F53" s="2" t="s">
        <v>7</v>
      </c>
      <c r="G53" s="2"/>
      <c r="H53" s="2"/>
    </row>
    <row r="54" spans="1:8" ht="46.8" x14ac:dyDescent="0.3">
      <c r="A54" s="1" t="s">
        <v>125</v>
      </c>
      <c r="B54" s="1" t="s">
        <v>28</v>
      </c>
      <c r="C54" s="1" t="str">
        <f t="shared" ref="C54:C69" si="3">CONCATENATE(TEXT(DATE(2024,6,11)+TIME(14,0,0),"MMM D, YYYY h:mm AM/PM")," ","(GMT-05:00) Eastern [US &amp; Canada]")</f>
        <v>Jun 11, 2024 2:00 PM (GMT-05:00) Eastern [US &amp; Canada]</v>
      </c>
      <c r="D54" s="1" t="str">
        <f>CONCATENATE(TEXT(DATE(2024,6,11)+TIME(15,30,0),"MMM D, YYYY h:mm AM/PM")," ","(GMT-05:00) Eastern [US &amp; Canada]")</f>
        <v>Jun 11, 2024 3:30 PM (GMT-05:00) Eastern [US &amp; Canada]</v>
      </c>
      <c r="E54" s="1" t="s">
        <v>126</v>
      </c>
      <c r="F54" s="1" t="s">
        <v>48</v>
      </c>
      <c r="G54" s="1" t="s">
        <v>74</v>
      </c>
      <c r="H54" s="1" t="s">
        <v>34</v>
      </c>
    </row>
    <row r="55" spans="1:8" ht="62.4" x14ac:dyDescent="0.3">
      <c r="A55" s="2" t="s">
        <v>127</v>
      </c>
      <c r="B55" s="2" t="s">
        <v>36</v>
      </c>
      <c r="C55" s="2" t="str">
        <f t="shared" si="3"/>
        <v>Jun 11, 2024 2:00 PM (GMT-05:00) Eastern [US &amp; Canada]</v>
      </c>
      <c r="D55" s="2" t="str">
        <f>CONCATENATE(TEXT(DATE(2024,6,11)+TIME(15,30,0),"MMM D, YYYY h:mm AM/PM")," ","(GMT-05:00) Eastern [US &amp; Canada]")</f>
        <v>Jun 11, 2024 3:30 PM (GMT-05:00) Eastern [US &amp; Canada]</v>
      </c>
      <c r="E55" s="2" t="s">
        <v>128</v>
      </c>
      <c r="F55" s="2"/>
      <c r="G55" s="2" t="s">
        <v>56</v>
      </c>
      <c r="H55" s="2"/>
    </row>
    <row r="56" spans="1:8" ht="46.8" x14ac:dyDescent="0.3">
      <c r="A56" s="1" t="s">
        <v>129</v>
      </c>
      <c r="B56" s="1" t="s">
        <v>8</v>
      </c>
      <c r="C56" s="1" t="str">
        <f t="shared" si="3"/>
        <v>Jun 11, 2024 2:00 PM (GMT-05:00) Eastern [US &amp; Canada]</v>
      </c>
      <c r="D56" s="1" t="str">
        <f>CONCATENATE(TEXT(DATE(2024,6,11)+TIME(15,30,0),"MMM D, YYYY h:mm AM/PM")," ","(GMT-05:00) Eastern [US &amp; Canada]")</f>
        <v>Jun 11, 2024 3:30 PM (GMT-05:00) Eastern [US &amp; Canada]</v>
      </c>
      <c r="E56" s="1" t="s">
        <v>130</v>
      </c>
      <c r="F56" s="1" t="s">
        <v>44</v>
      </c>
      <c r="G56" s="1" t="s">
        <v>60</v>
      </c>
      <c r="H56" s="1" t="s">
        <v>34</v>
      </c>
    </row>
    <row r="57" spans="1:8" ht="62.4" x14ac:dyDescent="0.3">
      <c r="A57" s="2" t="s">
        <v>131</v>
      </c>
      <c r="B57" s="2" t="s">
        <v>81</v>
      </c>
      <c r="C57" s="2" t="str">
        <f t="shared" si="3"/>
        <v>Jun 11, 2024 2:00 PM (GMT-05:00) Eastern [US &amp; Canada]</v>
      </c>
      <c r="D57" s="2" t="str">
        <f>CONCATENATE(TEXT(DATE(2024,6,11)+TIME(14,30,0),"MMM D, YYYY h:mm AM/PM")," ","(GMT-05:00) Eastern [US &amp; Canada]")</f>
        <v>Jun 11, 2024 2:30 PM (GMT-05:00) Eastern [US &amp; Canada]</v>
      </c>
      <c r="E57" s="2" t="s">
        <v>132</v>
      </c>
      <c r="F57" s="2"/>
      <c r="G57" s="2"/>
      <c r="H57" s="2"/>
    </row>
    <row r="58" spans="1:8" ht="109.2" x14ac:dyDescent="0.3">
      <c r="A58" s="1" t="s">
        <v>133</v>
      </c>
      <c r="B58" s="1" t="s">
        <v>42</v>
      </c>
      <c r="C58" s="1" t="str">
        <f t="shared" si="3"/>
        <v>Jun 11, 2024 2:00 PM (GMT-05:00) Eastern [US &amp; Canada]</v>
      </c>
      <c r="D58" s="1" t="str">
        <f>CONCATENATE(TEXT(DATE(2024,6,11)+TIME(15,30,0),"MMM D, YYYY h:mm AM/PM")," ","(GMT-05:00) Eastern [US &amp; Canada]")</f>
        <v>Jun 11, 2024 3:30 PM (GMT-05:00) Eastern [US &amp; Canada]</v>
      </c>
      <c r="E58" s="1" t="s">
        <v>134</v>
      </c>
      <c r="F58" s="1" t="s">
        <v>38</v>
      </c>
      <c r="G58" s="1" t="s">
        <v>135</v>
      </c>
      <c r="H58" s="1" t="s">
        <v>34</v>
      </c>
    </row>
    <row r="59" spans="1:8" ht="62.4" x14ac:dyDescent="0.3">
      <c r="A59" s="2" t="s">
        <v>136</v>
      </c>
      <c r="B59" s="2" t="s">
        <v>30</v>
      </c>
      <c r="C59" s="2" t="str">
        <f t="shared" si="3"/>
        <v>Jun 11, 2024 2:00 PM (GMT-05:00) Eastern [US &amp; Canada]</v>
      </c>
      <c r="D59" s="2" t="str">
        <f>CONCATENATE(TEXT(DATE(2024,6,11)+TIME(15,30,0),"MMM D, YYYY h:mm AM/PM")," ","(GMT-05:00) Eastern [US &amp; Canada]")</f>
        <v>Jun 11, 2024 3:30 PM (GMT-05:00) Eastern [US &amp; Canada]</v>
      </c>
      <c r="E59" s="2" t="s">
        <v>137</v>
      </c>
      <c r="F59" s="2" t="s">
        <v>44</v>
      </c>
      <c r="G59" s="2" t="s">
        <v>49</v>
      </c>
      <c r="H59" s="2" t="s">
        <v>34</v>
      </c>
    </row>
    <row r="60" spans="1:8" ht="62.4" x14ac:dyDescent="0.3">
      <c r="A60" s="1" t="s">
        <v>138</v>
      </c>
      <c r="B60" s="1" t="s">
        <v>13</v>
      </c>
      <c r="C60" s="1" t="str">
        <f t="shared" si="3"/>
        <v>Jun 11, 2024 2:00 PM (GMT-05:00) Eastern [US &amp; Canada]</v>
      </c>
      <c r="D60" s="1" t="str">
        <f>CONCATENATE(TEXT(DATE(2024,6,11)+TIME(14,20,0),"MMM D, YYYY h:mm AM/PM")," ","(GMT-05:00) Eastern [US &amp; Canada]")</f>
        <v>Jun 11, 2024 2:20 PM (GMT-05:00) Eastern [US &amp; Canada]</v>
      </c>
      <c r="E60" s="1" t="s">
        <v>139</v>
      </c>
      <c r="F60" s="1" t="s">
        <v>7</v>
      </c>
      <c r="G60" s="1"/>
      <c r="H60" s="1"/>
    </row>
    <row r="61" spans="1:8" ht="78" x14ac:dyDescent="0.3">
      <c r="A61" s="2" t="s">
        <v>140</v>
      </c>
      <c r="B61" s="2" t="s">
        <v>76</v>
      </c>
      <c r="C61" s="2" t="str">
        <f t="shared" si="3"/>
        <v>Jun 11, 2024 2:00 PM (GMT-05:00) Eastern [US &amp; Canada]</v>
      </c>
      <c r="D61" s="2" t="str">
        <f>CONCATENATE(TEXT(DATE(2024,6,11)+TIME(15,30,0),"MMM D, YYYY h:mm AM/PM")," ","(GMT-05:00) Eastern [US &amp; Canada]")</f>
        <v>Jun 11, 2024 3:30 PM (GMT-05:00) Eastern [US &amp; Canada]</v>
      </c>
      <c r="E61" s="2" t="s">
        <v>141</v>
      </c>
      <c r="F61" s="2" t="s">
        <v>48</v>
      </c>
      <c r="G61" s="2" t="s">
        <v>142</v>
      </c>
      <c r="H61" s="2" t="s">
        <v>143</v>
      </c>
    </row>
    <row r="62" spans="1:8" ht="46.8" x14ac:dyDescent="0.3">
      <c r="A62" s="1" t="s">
        <v>144</v>
      </c>
      <c r="B62" s="1" t="s">
        <v>15</v>
      </c>
      <c r="C62" s="1" t="str">
        <f t="shared" si="3"/>
        <v>Jun 11, 2024 2:00 PM (GMT-05:00) Eastern [US &amp; Canada]</v>
      </c>
      <c r="D62" s="1" t="str">
        <f>CONCATENATE(TEXT(DATE(2024,6,11)+TIME(14,20,0),"MMM D, YYYY h:mm AM/PM")," ","(GMT-05:00) Eastern [US &amp; Canada]")</f>
        <v>Jun 11, 2024 2:20 PM (GMT-05:00) Eastern [US &amp; Canada]</v>
      </c>
      <c r="E62" s="1" t="s">
        <v>145</v>
      </c>
      <c r="F62" s="1" t="s">
        <v>7</v>
      </c>
      <c r="G62" s="1"/>
      <c r="H62" s="1"/>
    </row>
    <row r="63" spans="1:8" ht="46.8" x14ac:dyDescent="0.3">
      <c r="A63" s="2" t="s">
        <v>146</v>
      </c>
      <c r="B63" s="2" t="s">
        <v>6</v>
      </c>
      <c r="C63" s="2" t="str">
        <f t="shared" si="3"/>
        <v>Jun 11, 2024 2:00 PM (GMT-05:00) Eastern [US &amp; Canada]</v>
      </c>
      <c r="D63" s="2" t="str">
        <f>CONCATENATE(TEXT(DATE(2024,6,11)+TIME(14,20,0),"MMM D, YYYY h:mm AM/PM")," ","(GMT-05:00) Eastern [US &amp; Canada]")</f>
        <v>Jun 11, 2024 2:20 PM (GMT-05:00) Eastern [US &amp; Canada]</v>
      </c>
      <c r="E63" s="2" t="s">
        <v>147</v>
      </c>
      <c r="F63" s="2" t="s">
        <v>7</v>
      </c>
      <c r="G63" s="2"/>
      <c r="H63" s="2"/>
    </row>
    <row r="64" spans="1:8" ht="46.8" x14ac:dyDescent="0.3">
      <c r="A64" s="1" t="s">
        <v>148</v>
      </c>
      <c r="B64" s="1" t="s">
        <v>10</v>
      </c>
      <c r="C64" s="1" t="str">
        <f t="shared" si="3"/>
        <v>Jun 11, 2024 2:00 PM (GMT-05:00) Eastern [US &amp; Canada]</v>
      </c>
      <c r="D64" s="1" t="str">
        <f>CONCATENATE(TEXT(DATE(2024,6,11)+TIME(14,20,0),"MMM D, YYYY h:mm AM/PM")," ","(GMT-05:00) Eastern [US &amp; Canada]")</f>
        <v>Jun 11, 2024 2:20 PM (GMT-05:00) Eastern [US &amp; Canada]</v>
      </c>
      <c r="E64" s="1" t="s">
        <v>149</v>
      </c>
      <c r="F64" s="1" t="s">
        <v>7</v>
      </c>
      <c r="G64" s="1"/>
      <c r="H64" s="1"/>
    </row>
    <row r="65" spans="1:8" ht="62.4" x14ac:dyDescent="0.3">
      <c r="A65" s="2" t="s">
        <v>150</v>
      </c>
      <c r="B65" s="2" t="s">
        <v>67</v>
      </c>
      <c r="C65" s="2" t="str">
        <f t="shared" si="3"/>
        <v>Jun 11, 2024 2:00 PM (GMT-05:00) Eastern [US &amp; Canada]</v>
      </c>
      <c r="D65" s="2" t="str">
        <f t="shared" ref="D65:D69" si="4">CONCATENATE(TEXT(DATE(2024,6,11)+TIME(15,30,0),"MMM D, YYYY h:mm AM/PM")," ","(GMT-05:00) Eastern [US &amp; Canada]")</f>
        <v>Jun 11, 2024 3:30 PM (GMT-05:00) Eastern [US &amp; Canada]</v>
      </c>
      <c r="E65" s="2" t="s">
        <v>151</v>
      </c>
      <c r="F65" s="2" t="s">
        <v>32</v>
      </c>
      <c r="G65" s="2" t="s">
        <v>152</v>
      </c>
      <c r="H65" s="2" t="s">
        <v>34</v>
      </c>
    </row>
    <row r="66" spans="1:8" ht="93.6" x14ac:dyDescent="0.3">
      <c r="A66" s="1" t="s">
        <v>153</v>
      </c>
      <c r="B66" s="1" t="s">
        <v>71</v>
      </c>
      <c r="C66" s="1" t="str">
        <f t="shared" si="3"/>
        <v>Jun 11, 2024 2:00 PM (GMT-05:00) Eastern [US &amp; Canada]</v>
      </c>
      <c r="D66" s="1" t="str">
        <f t="shared" si="4"/>
        <v>Jun 11, 2024 3:30 PM (GMT-05:00) Eastern [US &amp; Canada]</v>
      </c>
      <c r="E66" s="1" t="s">
        <v>154</v>
      </c>
      <c r="F66" s="1" t="s">
        <v>73</v>
      </c>
      <c r="G66" s="1" t="s">
        <v>39</v>
      </c>
      <c r="H66" s="1" t="s">
        <v>34</v>
      </c>
    </row>
    <row r="67" spans="1:8" ht="46.8" x14ac:dyDescent="0.3">
      <c r="A67" s="1" t="s">
        <v>155</v>
      </c>
      <c r="B67" s="1" t="s">
        <v>62</v>
      </c>
      <c r="C67" s="1" t="str">
        <f t="shared" si="3"/>
        <v>Jun 11, 2024 2:00 PM (GMT-05:00) Eastern [US &amp; Canada]</v>
      </c>
      <c r="D67" s="1" t="str">
        <f t="shared" si="4"/>
        <v>Jun 11, 2024 3:30 PM (GMT-05:00) Eastern [US &amp; Canada]</v>
      </c>
      <c r="E67" s="1" t="s">
        <v>156</v>
      </c>
      <c r="F67" s="1" t="s">
        <v>73</v>
      </c>
      <c r="G67" s="1" t="s">
        <v>45</v>
      </c>
      <c r="H67" s="1" t="s">
        <v>34</v>
      </c>
    </row>
    <row r="68" spans="1:8" ht="62.4" x14ac:dyDescent="0.3">
      <c r="A68" s="2" t="s">
        <v>157</v>
      </c>
      <c r="B68" s="2" t="s">
        <v>58</v>
      </c>
      <c r="C68" s="2" t="str">
        <f t="shared" si="3"/>
        <v>Jun 11, 2024 2:00 PM (GMT-05:00) Eastern [US &amp; Canada]</v>
      </c>
      <c r="D68" s="2" t="str">
        <f t="shared" si="4"/>
        <v>Jun 11, 2024 3:30 PM (GMT-05:00) Eastern [US &amp; Canada]</v>
      </c>
      <c r="E68" s="2" t="s">
        <v>158</v>
      </c>
      <c r="F68" s="2" t="s">
        <v>44</v>
      </c>
      <c r="G68" s="2" t="s">
        <v>69</v>
      </c>
      <c r="H68" s="2" t="s">
        <v>143</v>
      </c>
    </row>
    <row r="69" spans="1:8" ht="78" x14ac:dyDescent="0.3">
      <c r="A69" s="1" t="s">
        <v>159</v>
      </c>
      <c r="B69" s="1" t="s">
        <v>0</v>
      </c>
      <c r="C69" s="1" t="str">
        <f t="shared" si="3"/>
        <v>Jun 11, 2024 2:00 PM (GMT-05:00) Eastern [US &amp; Canada]</v>
      </c>
      <c r="D69" s="1" t="str">
        <f t="shared" si="4"/>
        <v>Jun 11, 2024 3:30 PM (GMT-05:00) Eastern [US &amp; Canada]</v>
      </c>
      <c r="E69" s="1" t="s">
        <v>122</v>
      </c>
      <c r="F69" s="1" t="s">
        <v>44</v>
      </c>
      <c r="G69" s="1" t="s">
        <v>142</v>
      </c>
      <c r="H69" s="1" t="s">
        <v>34</v>
      </c>
    </row>
    <row r="70" spans="1:8" ht="46.8" x14ac:dyDescent="0.3">
      <c r="A70" s="2" t="s">
        <v>160</v>
      </c>
      <c r="B70" s="2" t="s">
        <v>81</v>
      </c>
      <c r="C70" s="2" t="str">
        <f>CONCATENATE(TEXT(DATE(2024,6,11)+TIME(14,45,0),"MMM D, YYYY h:mm AM/PM")," ","(GMT-05:00) Eastern [US &amp; Canada]")</f>
        <v>Jun 11, 2024 2:45 PM (GMT-05:00) Eastern [US &amp; Canada]</v>
      </c>
      <c r="D70" s="2" t="str">
        <f>CONCATENATE(TEXT(DATE(2024,6,11)+TIME(15,15,0),"MMM D, YYYY h:mm AM/PM")," ","(GMT-05:00) Eastern [US &amp; Canada]")</f>
        <v>Jun 11, 2024 3:15 PM (GMT-05:00) Eastern [US &amp; Canada]</v>
      </c>
      <c r="E70" s="2" t="s">
        <v>161</v>
      </c>
      <c r="F70" s="2"/>
      <c r="G70" s="2"/>
      <c r="H70" s="2"/>
    </row>
    <row r="71" spans="1:8" ht="62.4" x14ac:dyDescent="0.3">
      <c r="A71" s="1" t="s">
        <v>162</v>
      </c>
      <c r="B71" s="1" t="s">
        <v>10</v>
      </c>
      <c r="C71" s="1" t="str">
        <f>CONCATENATE(TEXT(DATE(2024,6,11)+TIME(15,30,0),"MMM D, YYYY h:mm AM/PM")," ","(GMT-05:00) Eastern [US &amp; Canada]")</f>
        <v>Jun 11, 2024 3:30 PM (GMT-05:00) Eastern [US &amp; Canada]</v>
      </c>
      <c r="D71" s="1" t="str">
        <f>CONCATENATE(TEXT(DATE(2024,6,11)+TIME(15,50,0),"MMM D, YYYY h:mm AM/PM")," ","(GMT-05:00) Eastern [US &amp; Canada]")</f>
        <v>Jun 11, 2024 3:50 PM (GMT-05:00) Eastern [US &amp; Canada]</v>
      </c>
      <c r="E71" s="1" t="s">
        <v>163</v>
      </c>
      <c r="F71" s="1" t="s">
        <v>7</v>
      </c>
      <c r="G71" s="1"/>
      <c r="H71" s="1"/>
    </row>
    <row r="72" spans="1:8" ht="46.8" x14ac:dyDescent="0.3">
      <c r="A72" s="2" t="s">
        <v>164</v>
      </c>
      <c r="B72" s="2" t="s">
        <v>3</v>
      </c>
      <c r="C72" s="2" t="str">
        <f>CONCATENATE(TEXT(DATE(2024,6,11)+TIME(15,30,0),"MMM D, YYYY h:mm AM/PM")," ","(GMT-05:00) Eastern [US &amp; Canada]")</f>
        <v>Jun 11, 2024 3:30 PM (GMT-05:00) Eastern [US &amp; Canada]</v>
      </c>
      <c r="D72" s="2" t="str">
        <f>CONCATENATE(TEXT(DATE(2024,6,11)+TIME(16,0,0),"MMM D, YYYY h:mm AM/PM")," ","(GMT-05:00) Eastern [US &amp; Canada]")</f>
        <v>Jun 11, 2024 4:00 PM (GMT-05:00) Eastern [US &amp; Canada]</v>
      </c>
      <c r="E72" s="2"/>
      <c r="F72" s="2"/>
      <c r="G72" s="2"/>
      <c r="H72" s="2"/>
    </row>
    <row r="73" spans="1:8" ht="46.8" x14ac:dyDescent="0.3">
      <c r="A73" s="1" t="s">
        <v>165</v>
      </c>
      <c r="B73" s="1" t="s">
        <v>15</v>
      </c>
      <c r="C73" s="1" t="str">
        <f>CONCATENATE(TEXT(DATE(2024,6,11)+TIME(15,30,0),"MMM D, YYYY h:mm AM/PM")," ","(GMT-05:00) Eastern [US &amp; Canada]")</f>
        <v>Jun 11, 2024 3:30 PM (GMT-05:00) Eastern [US &amp; Canada]</v>
      </c>
      <c r="D73" s="1" t="str">
        <f>CONCATENATE(TEXT(DATE(2024,6,11)+TIME(15,50,0),"MMM D, YYYY h:mm AM/PM")," ","(GMT-05:00) Eastern [US &amp; Canada]")</f>
        <v>Jun 11, 2024 3:50 PM (GMT-05:00) Eastern [US &amp; Canada]</v>
      </c>
      <c r="E73" s="1" t="s">
        <v>166</v>
      </c>
      <c r="F73" s="1" t="s">
        <v>7</v>
      </c>
      <c r="G73" s="1"/>
      <c r="H73" s="1"/>
    </row>
    <row r="74" spans="1:8" ht="46.8" x14ac:dyDescent="0.3">
      <c r="A74" s="2" t="s">
        <v>167</v>
      </c>
      <c r="B74" s="2" t="s">
        <v>13</v>
      </c>
      <c r="C74" s="2" t="str">
        <f>CONCATENATE(TEXT(DATE(2024,6,11)+TIME(15,30,0),"MMM D, YYYY h:mm AM/PM")," ","(GMT-05:00) Eastern [US &amp; Canada]")</f>
        <v>Jun 11, 2024 3:30 PM (GMT-05:00) Eastern [US &amp; Canada]</v>
      </c>
      <c r="D74" s="2" t="str">
        <f>CONCATENATE(TEXT(DATE(2024,6,11)+TIME(15,50,0),"MMM D, YYYY h:mm AM/PM")," ","(GMT-05:00) Eastern [US &amp; Canada]")</f>
        <v>Jun 11, 2024 3:50 PM (GMT-05:00) Eastern [US &amp; Canada]</v>
      </c>
      <c r="E74" s="2" t="s">
        <v>168</v>
      </c>
      <c r="F74" s="2" t="s">
        <v>7</v>
      </c>
      <c r="G74" s="2"/>
      <c r="H74" s="2"/>
    </row>
    <row r="75" spans="1:8" ht="46.8" x14ac:dyDescent="0.3">
      <c r="A75" s="1" t="s">
        <v>169</v>
      </c>
      <c r="B75" s="1" t="s">
        <v>6</v>
      </c>
      <c r="C75" s="1" t="str">
        <f>CONCATENATE(TEXT(DATE(2024,6,11)+TIME(15,30,0),"MMM D, YYYY h:mm AM/PM")," ","(GMT-05:00) Eastern [US &amp; Canada]")</f>
        <v>Jun 11, 2024 3:30 PM (GMT-05:00) Eastern [US &amp; Canada]</v>
      </c>
      <c r="D75" s="1" t="str">
        <f>CONCATENATE(TEXT(DATE(2024,6,11)+TIME(15,50,0),"MMM D, YYYY h:mm AM/PM")," ","(GMT-05:00) Eastern [US &amp; Canada]")</f>
        <v>Jun 11, 2024 3:50 PM (GMT-05:00) Eastern [US &amp; Canada]</v>
      </c>
      <c r="E75" s="1"/>
      <c r="F75" s="1" t="s">
        <v>7</v>
      </c>
      <c r="G75" s="1"/>
      <c r="H75" s="1"/>
    </row>
    <row r="76" spans="1:8" ht="93.6" x14ac:dyDescent="0.3">
      <c r="A76" s="2" t="s">
        <v>170</v>
      </c>
      <c r="B76" s="2" t="s">
        <v>76</v>
      </c>
      <c r="C76" s="2" t="str">
        <f t="shared" ref="C76:C88" si="5">CONCATENATE(TEXT(DATE(2024,6,11)+TIME(16,0,0),"MMM D, YYYY h:mm AM/PM")," ","(GMT-05:00) Eastern [US &amp; Canada]")</f>
        <v>Jun 11, 2024 4:00 PM (GMT-05:00) Eastern [US &amp; Canada]</v>
      </c>
      <c r="D76" s="2" t="str">
        <f>CONCATENATE(TEXT(DATE(2024,6,11)+TIME(17,0,0),"MMM D, YYYY h:mm AM/PM")," ","(GMT-05:00) Eastern [US &amp; Canada]")</f>
        <v>Jun 11, 2024 5:00 PM (GMT-05:00) Eastern [US &amp; Canada]</v>
      </c>
      <c r="E76" s="2" t="s">
        <v>171</v>
      </c>
      <c r="F76" s="2" t="s">
        <v>44</v>
      </c>
      <c r="G76" s="2" t="s">
        <v>45</v>
      </c>
      <c r="H76" s="2" t="s">
        <v>34</v>
      </c>
    </row>
    <row r="77" spans="1:8" ht="78" x14ac:dyDescent="0.3">
      <c r="A77" s="1" t="s">
        <v>172</v>
      </c>
      <c r="B77" s="1" t="s">
        <v>51</v>
      </c>
      <c r="C77" s="1" t="str">
        <f t="shared" si="5"/>
        <v>Jun 11, 2024 4:00 PM (GMT-05:00) Eastern [US &amp; Canada]</v>
      </c>
      <c r="D77" s="1" t="str">
        <f>CONCATENATE(TEXT(DATE(2024,6,11)+TIME(17,0,0),"MMM D, YYYY h:mm AM/PM")," ","(GMT-05:00) Eastern [US &amp; Canada]")</f>
        <v>Jun 11, 2024 5:00 PM (GMT-05:00) Eastern [US &amp; Canada]</v>
      </c>
      <c r="E77" s="1" t="s">
        <v>173</v>
      </c>
      <c r="F77" s="1" t="s">
        <v>32</v>
      </c>
      <c r="G77" s="1" t="s">
        <v>65</v>
      </c>
      <c r="H77" s="1" t="s">
        <v>34</v>
      </c>
    </row>
    <row r="78" spans="1:8" ht="46.8" x14ac:dyDescent="0.3">
      <c r="A78" s="2" t="s">
        <v>174</v>
      </c>
      <c r="B78" s="2" t="s">
        <v>81</v>
      </c>
      <c r="C78" s="2" t="str">
        <f t="shared" si="5"/>
        <v>Jun 11, 2024 4:00 PM (GMT-05:00) Eastern [US &amp; Canada]</v>
      </c>
      <c r="D78" s="2" t="str">
        <f>CONCATENATE(TEXT(DATE(2024,6,11)+TIME(16,30,0),"MMM D, YYYY h:mm AM/PM")," ","(GMT-05:00) Eastern [US &amp; Canada]")</f>
        <v>Jun 11, 2024 4:30 PM (GMT-05:00) Eastern [US &amp; Canada]</v>
      </c>
      <c r="E78" s="2" t="s">
        <v>175</v>
      </c>
      <c r="F78" s="2"/>
      <c r="G78" s="2"/>
      <c r="H78" s="2"/>
    </row>
    <row r="79" spans="1:8" ht="62.4" x14ac:dyDescent="0.3">
      <c r="A79" s="1" t="s">
        <v>176</v>
      </c>
      <c r="B79" s="1"/>
      <c r="C79" s="1" t="str">
        <f t="shared" si="5"/>
        <v>Jun 11, 2024 4:00 PM (GMT-05:00) Eastern [US &amp; Canada]</v>
      </c>
      <c r="D79" s="1" t="str">
        <f t="shared" ref="D79:D88" si="6">CONCATENATE(TEXT(DATE(2024,6,11)+TIME(17,0,0),"MMM D, YYYY h:mm AM/PM")," ","(GMT-05:00) Eastern [US &amp; Canada]")</f>
        <v>Jun 11, 2024 5:00 PM (GMT-05:00) Eastern [US &amp; Canada]</v>
      </c>
      <c r="E79" s="1"/>
      <c r="F79" s="1" t="s">
        <v>177</v>
      </c>
      <c r="G79" s="1" t="s">
        <v>74</v>
      </c>
      <c r="H79" s="1" t="s">
        <v>40</v>
      </c>
    </row>
    <row r="80" spans="1:8" ht="62.4" x14ac:dyDescent="0.3">
      <c r="A80" s="2" t="s">
        <v>178</v>
      </c>
      <c r="B80" s="2" t="s">
        <v>28</v>
      </c>
      <c r="C80" s="2" t="str">
        <f t="shared" si="5"/>
        <v>Jun 11, 2024 4:00 PM (GMT-05:00) Eastern [US &amp; Canada]</v>
      </c>
      <c r="D80" s="2" t="str">
        <f t="shared" si="6"/>
        <v>Jun 11, 2024 5:00 PM (GMT-05:00) Eastern [US &amp; Canada]</v>
      </c>
      <c r="E80" s="2" t="s">
        <v>179</v>
      </c>
      <c r="F80" s="2" t="s">
        <v>44</v>
      </c>
      <c r="G80" s="2" t="s">
        <v>49</v>
      </c>
      <c r="H80" s="2" t="s">
        <v>143</v>
      </c>
    </row>
    <row r="81" spans="1:8" ht="78" x14ac:dyDescent="0.3">
      <c r="A81" s="1" t="s">
        <v>180</v>
      </c>
      <c r="B81" s="1" t="s">
        <v>58</v>
      </c>
      <c r="C81" s="1" t="str">
        <f t="shared" si="5"/>
        <v>Jun 11, 2024 4:00 PM (GMT-05:00) Eastern [US &amp; Canada]</v>
      </c>
      <c r="D81" s="1" t="str">
        <f t="shared" si="6"/>
        <v>Jun 11, 2024 5:00 PM (GMT-05:00) Eastern [US &amp; Canada]</v>
      </c>
      <c r="E81" s="1" t="s">
        <v>181</v>
      </c>
      <c r="F81" s="1" t="s">
        <v>44</v>
      </c>
      <c r="G81" s="1" t="s">
        <v>49</v>
      </c>
      <c r="H81" s="1" t="s">
        <v>34</v>
      </c>
    </row>
    <row r="82" spans="1:8" ht="46.8" x14ac:dyDescent="0.3">
      <c r="A82" s="2" t="s">
        <v>182</v>
      </c>
      <c r="B82" s="2" t="s">
        <v>36</v>
      </c>
      <c r="C82" s="2" t="str">
        <f t="shared" si="5"/>
        <v>Jun 11, 2024 4:00 PM (GMT-05:00) Eastern [US &amp; Canada]</v>
      </c>
      <c r="D82" s="2" t="str">
        <f t="shared" si="6"/>
        <v>Jun 11, 2024 5:00 PM (GMT-05:00) Eastern [US &amp; Canada]</v>
      </c>
      <c r="E82" s="2" t="s">
        <v>183</v>
      </c>
      <c r="F82" s="2" t="s">
        <v>184</v>
      </c>
      <c r="G82" s="2" t="s">
        <v>142</v>
      </c>
      <c r="H82" s="2" t="s">
        <v>34</v>
      </c>
    </row>
    <row r="83" spans="1:8" ht="62.4" x14ac:dyDescent="0.3">
      <c r="A83" s="1" t="s">
        <v>185</v>
      </c>
      <c r="B83" s="1" t="s">
        <v>0</v>
      </c>
      <c r="C83" s="1" t="str">
        <f t="shared" si="5"/>
        <v>Jun 11, 2024 4:00 PM (GMT-05:00) Eastern [US &amp; Canada]</v>
      </c>
      <c r="D83" s="1" t="str">
        <f t="shared" si="6"/>
        <v>Jun 11, 2024 5:00 PM (GMT-05:00) Eastern [US &amp; Canada]</v>
      </c>
      <c r="E83" s="1" t="s">
        <v>186</v>
      </c>
      <c r="F83" s="1" t="s">
        <v>44</v>
      </c>
      <c r="G83" s="1" t="s">
        <v>74</v>
      </c>
      <c r="H83" s="1" t="s">
        <v>34</v>
      </c>
    </row>
    <row r="84" spans="1:8" ht="46.8" x14ac:dyDescent="0.3">
      <c r="A84" s="2" t="s">
        <v>187</v>
      </c>
      <c r="B84" s="2" t="s">
        <v>8</v>
      </c>
      <c r="C84" s="2" t="str">
        <f t="shared" si="5"/>
        <v>Jun 11, 2024 4:00 PM (GMT-05:00) Eastern [US &amp; Canada]</v>
      </c>
      <c r="D84" s="2" t="str">
        <f t="shared" si="6"/>
        <v>Jun 11, 2024 5:00 PM (GMT-05:00) Eastern [US &amp; Canada]</v>
      </c>
      <c r="E84" s="2" t="s">
        <v>188</v>
      </c>
      <c r="F84" s="2" t="s">
        <v>48</v>
      </c>
      <c r="G84" s="2" t="s">
        <v>39</v>
      </c>
      <c r="H84" s="2" t="s">
        <v>34</v>
      </c>
    </row>
    <row r="85" spans="1:8" ht="46.8" x14ac:dyDescent="0.3">
      <c r="A85" s="1" t="s">
        <v>189</v>
      </c>
      <c r="B85" s="1" t="s">
        <v>67</v>
      </c>
      <c r="C85" s="1" t="str">
        <f t="shared" si="5"/>
        <v>Jun 11, 2024 4:00 PM (GMT-05:00) Eastern [US &amp; Canada]</v>
      </c>
      <c r="D85" s="1" t="str">
        <f t="shared" si="6"/>
        <v>Jun 11, 2024 5:00 PM (GMT-05:00) Eastern [US &amp; Canada]</v>
      </c>
      <c r="E85" s="1" t="s">
        <v>190</v>
      </c>
      <c r="F85" s="1" t="s">
        <v>32</v>
      </c>
      <c r="G85" s="1" t="s">
        <v>142</v>
      </c>
      <c r="H85" s="1" t="s">
        <v>143</v>
      </c>
    </row>
    <row r="86" spans="1:8" ht="46.8" x14ac:dyDescent="0.3">
      <c r="A86" s="2" t="s">
        <v>191</v>
      </c>
      <c r="B86" s="2" t="s">
        <v>30</v>
      </c>
      <c r="C86" s="2" t="str">
        <f t="shared" si="5"/>
        <v>Jun 11, 2024 4:00 PM (GMT-05:00) Eastern [US &amp; Canada]</v>
      </c>
      <c r="D86" s="2" t="str">
        <f t="shared" si="6"/>
        <v>Jun 11, 2024 5:00 PM (GMT-05:00) Eastern [US &amp; Canada]</v>
      </c>
      <c r="E86" s="2" t="s">
        <v>192</v>
      </c>
      <c r="F86" s="2"/>
      <c r="G86" s="2" t="s">
        <v>56</v>
      </c>
      <c r="H86" s="2"/>
    </row>
    <row r="87" spans="1:8" ht="62.4" x14ac:dyDescent="0.3">
      <c r="A87" s="1" t="s">
        <v>193</v>
      </c>
      <c r="B87" s="1" t="s">
        <v>42</v>
      </c>
      <c r="C87" s="1" t="str">
        <f t="shared" si="5"/>
        <v>Jun 11, 2024 4:00 PM (GMT-05:00) Eastern [US &amp; Canada]</v>
      </c>
      <c r="D87" s="1" t="str">
        <f t="shared" si="6"/>
        <v>Jun 11, 2024 5:00 PM (GMT-05:00) Eastern [US &amp; Canada]</v>
      </c>
      <c r="E87" s="1"/>
      <c r="F87" s="1" t="s">
        <v>48</v>
      </c>
      <c r="G87" s="1" t="s">
        <v>194</v>
      </c>
      <c r="H87" s="1" t="s">
        <v>34</v>
      </c>
    </row>
    <row r="88" spans="1:8" ht="46.8" x14ac:dyDescent="0.3">
      <c r="A88" s="2" t="s">
        <v>195</v>
      </c>
      <c r="B88" s="2" t="s">
        <v>71</v>
      </c>
      <c r="C88" s="2" t="str">
        <f t="shared" si="5"/>
        <v>Jun 11, 2024 4:00 PM (GMT-05:00) Eastern [US &amp; Canada]</v>
      </c>
      <c r="D88" s="2" t="str">
        <f t="shared" si="6"/>
        <v>Jun 11, 2024 5:00 PM (GMT-05:00) Eastern [US &amp; Canada]</v>
      </c>
      <c r="E88" s="2" t="s">
        <v>196</v>
      </c>
      <c r="F88" s="2" t="s">
        <v>73</v>
      </c>
      <c r="G88" s="2" t="s">
        <v>39</v>
      </c>
      <c r="H88" s="2" t="s">
        <v>34</v>
      </c>
    </row>
    <row r="89" spans="1:8" ht="46.8" x14ac:dyDescent="0.3">
      <c r="A89" s="1" t="s">
        <v>197</v>
      </c>
      <c r="B89" s="1" t="s">
        <v>198</v>
      </c>
      <c r="C89" s="1" t="str">
        <f>CONCATENATE(TEXT(DATE(2024,6,11)+TIME(17,30,0),"MMM D, YYYY h:mm AM/PM")," ","(GMT-05:00) Eastern [US &amp; Canada]")</f>
        <v>Jun 11, 2024 5:30 PM (GMT-05:00) Eastern [US &amp; Canada]</v>
      </c>
      <c r="D89" s="1" t="str">
        <f>CONCATENATE(TEXT(DATE(2024,6,11)+TIME(19,30,0),"MMM D, YYYY h:mm AM/PM")," ","(GMT-05:00) Eastern [US &amp; Canada]")</f>
        <v>Jun 11, 2024 7:30 PM (GMT-05:00) Eastern [US &amp; Canada]</v>
      </c>
      <c r="E89" s="1"/>
      <c r="F89" s="1"/>
      <c r="G89" s="1"/>
      <c r="H89" s="1"/>
    </row>
    <row r="90" spans="1:8" ht="46.8" x14ac:dyDescent="0.3">
      <c r="A90" s="2" t="s">
        <v>200</v>
      </c>
      <c r="B90" s="2" t="s">
        <v>6</v>
      </c>
      <c r="C90" s="2" t="str">
        <f t="shared" ref="C90:C95" si="7">CONCATENATE(TEXT(DATE(2024,6,12)+TIME(7,30,0),"MMM D, YYYY h:mm AM/PM")," ","(GMT-05:00) Eastern [US &amp; Canada]")</f>
        <v>Jun 12, 2024 7:30 AM (GMT-05:00) Eastern [US &amp; Canada]</v>
      </c>
      <c r="D90" s="2" t="str">
        <f>CONCATENATE(TEXT(DATE(2024,6,12)+TIME(7,40,0),"MMM D, YYYY h:mm AM/PM")," ","(GMT-05:00) Eastern [US &amp; Canada]")</f>
        <v>Jun 12, 2024 7:40 AM (GMT-05:00) Eastern [US &amp; Canada]</v>
      </c>
      <c r="E90" s="2"/>
      <c r="F90" s="2" t="s">
        <v>7</v>
      </c>
      <c r="G90" s="2"/>
      <c r="H90" s="2"/>
    </row>
    <row r="91" spans="1:8" ht="46.8" x14ac:dyDescent="0.3">
      <c r="A91" s="1" t="s">
        <v>201</v>
      </c>
      <c r="B91" s="1" t="s">
        <v>15</v>
      </c>
      <c r="C91" s="1" t="str">
        <f t="shared" si="7"/>
        <v>Jun 12, 2024 7:30 AM (GMT-05:00) Eastern [US &amp; Canada]</v>
      </c>
      <c r="D91" s="1" t="str">
        <f>CONCATENATE(TEXT(DATE(2024,6,12)+TIME(7,40,0),"MMM D, YYYY h:mm AM/PM")," ","(GMT-05:00) Eastern [US &amp; Canada]")</f>
        <v>Jun 12, 2024 7:40 AM (GMT-05:00) Eastern [US &amp; Canada]</v>
      </c>
      <c r="E91" s="1"/>
      <c r="F91" s="1" t="s">
        <v>7</v>
      </c>
      <c r="G91" s="1"/>
      <c r="H91" s="1"/>
    </row>
    <row r="92" spans="1:8" ht="46.8" x14ac:dyDescent="0.3">
      <c r="A92" s="2" t="s">
        <v>202</v>
      </c>
      <c r="B92" s="2" t="s">
        <v>3</v>
      </c>
      <c r="C92" s="2" t="str">
        <f t="shared" si="7"/>
        <v>Jun 12, 2024 7:30 AM (GMT-05:00) Eastern [US &amp; Canada]</v>
      </c>
      <c r="D92" s="2" t="str">
        <f>CONCATENATE(TEXT(DATE(2024,6,12)+TIME(8,20,0),"MMM D, YYYY h:mm AM/PM")," ","(GMT-05:00) Eastern [US &amp; Canada]")</f>
        <v>Jun 12, 2024 8:20 AM (GMT-05:00) Eastern [US &amp; Canada]</v>
      </c>
      <c r="E92" s="2"/>
      <c r="F92" s="2"/>
      <c r="G92" s="2"/>
      <c r="H92" s="2"/>
    </row>
    <row r="93" spans="1:8" ht="46.8" x14ac:dyDescent="0.3">
      <c r="A93" s="1" t="s">
        <v>203</v>
      </c>
      <c r="B93" s="1" t="s">
        <v>10</v>
      </c>
      <c r="C93" s="1" t="str">
        <f t="shared" si="7"/>
        <v>Jun 12, 2024 7:30 AM (GMT-05:00) Eastern [US &amp; Canada]</v>
      </c>
      <c r="D93" s="1" t="str">
        <f>CONCATENATE(TEXT(DATE(2024,6,12)+TIME(7,40,0),"MMM D, YYYY h:mm AM/PM")," ","(GMT-05:00) Eastern [US &amp; Canada]")</f>
        <v>Jun 12, 2024 7:40 AM (GMT-05:00) Eastern [US &amp; Canada]</v>
      </c>
      <c r="E93" s="1"/>
      <c r="F93" s="1" t="s">
        <v>7</v>
      </c>
      <c r="G93" s="1"/>
      <c r="H93" s="1"/>
    </row>
    <row r="94" spans="1:8" ht="46.8" x14ac:dyDescent="0.3">
      <c r="A94" s="2" t="s">
        <v>16</v>
      </c>
      <c r="B94" s="2" t="s">
        <v>3</v>
      </c>
      <c r="C94" s="2" t="str">
        <f t="shared" si="7"/>
        <v>Jun 12, 2024 7:30 AM (GMT-05:00) Eastern [US &amp; Canada]</v>
      </c>
      <c r="D94" s="2" t="str">
        <f>CONCATENATE(TEXT(DATE(2024,6,12)+TIME(8,20,0),"MMM D, YYYY h:mm AM/PM")," ","(GMT-05:00) Eastern [US &amp; Canada]")</f>
        <v>Jun 12, 2024 8:20 AM (GMT-05:00) Eastern [US &amp; Canada]</v>
      </c>
      <c r="E94" s="2"/>
      <c r="F94" s="2"/>
      <c r="G94" s="2"/>
      <c r="H94" s="2"/>
    </row>
    <row r="95" spans="1:8" ht="46.8" x14ac:dyDescent="0.3">
      <c r="A95" s="1" t="s">
        <v>204</v>
      </c>
      <c r="B95" s="1" t="s">
        <v>13</v>
      </c>
      <c r="C95" s="1" t="str">
        <f t="shared" si="7"/>
        <v>Jun 12, 2024 7:30 AM (GMT-05:00) Eastern [US &amp; Canada]</v>
      </c>
      <c r="D95" s="1" t="str">
        <f>CONCATENATE(TEXT(DATE(2024,6,12)+TIME(7,40,0),"MMM D, YYYY h:mm AM/PM")," ","(GMT-05:00) Eastern [US &amp; Canada]")</f>
        <v>Jun 12, 2024 7:40 AM (GMT-05:00) Eastern [US &amp; Canada]</v>
      </c>
      <c r="E95" s="1"/>
      <c r="F95" s="1" t="s">
        <v>7</v>
      </c>
      <c r="G95" s="1"/>
      <c r="H95" s="1"/>
    </row>
    <row r="96" spans="1:8" ht="46.8" x14ac:dyDescent="0.3">
      <c r="A96" s="2" t="s">
        <v>205</v>
      </c>
      <c r="B96" s="2" t="s">
        <v>6</v>
      </c>
      <c r="C96" s="2" t="str">
        <f>CONCATENATE(TEXT(DATE(2024,6,12)+TIME(7,45,0),"MMM D, YYYY h:mm AM/PM")," ","(GMT-05:00) Eastern [US &amp; Canada]")</f>
        <v>Jun 12, 2024 7:45 AM (GMT-05:00) Eastern [US &amp; Canada]</v>
      </c>
      <c r="D96" s="2" t="str">
        <f>CONCATENATE(TEXT(DATE(2024,6,12)+TIME(7,55,0),"MMM D, YYYY h:mm AM/PM")," ","(GMT-05:00) Eastern [US &amp; Canada]")</f>
        <v>Jun 12, 2024 7:55 AM (GMT-05:00) Eastern [US &amp; Canada]</v>
      </c>
      <c r="E96" s="2"/>
      <c r="F96" s="2" t="s">
        <v>7</v>
      </c>
      <c r="G96" s="2"/>
      <c r="H96" s="2"/>
    </row>
    <row r="97" spans="1:8" ht="46.8" x14ac:dyDescent="0.3">
      <c r="A97" s="1" t="s">
        <v>206</v>
      </c>
      <c r="B97" s="1" t="s">
        <v>13</v>
      </c>
      <c r="C97" s="1" t="str">
        <f>CONCATENATE(TEXT(DATE(2024,6,12)+TIME(7,45,0),"MMM D, YYYY h:mm AM/PM")," ","(GMT-05:00) Eastern [US &amp; Canada]")</f>
        <v>Jun 12, 2024 7:45 AM (GMT-05:00) Eastern [US &amp; Canada]</v>
      </c>
      <c r="D97" s="1" t="str">
        <f>CONCATENATE(TEXT(DATE(2024,6,12)+TIME(7,55,0),"MMM D, YYYY h:mm AM/PM")," ","(GMT-05:00) Eastern [US &amp; Canada]")</f>
        <v>Jun 12, 2024 7:55 AM (GMT-05:00) Eastern [US &amp; Canada]</v>
      </c>
      <c r="E97" s="1"/>
      <c r="F97" s="1" t="s">
        <v>7</v>
      </c>
      <c r="G97" s="1"/>
      <c r="H97" s="1"/>
    </row>
    <row r="98" spans="1:8" ht="46.8" x14ac:dyDescent="0.3">
      <c r="A98" s="2" t="s">
        <v>207</v>
      </c>
      <c r="B98" s="2" t="s">
        <v>15</v>
      </c>
      <c r="C98" s="2" t="str">
        <f>CONCATENATE(TEXT(DATE(2024,6,12)+TIME(7,45,0),"MMM D, YYYY h:mm AM/PM")," ","(GMT-05:00) Eastern [US &amp; Canada]")</f>
        <v>Jun 12, 2024 7:45 AM (GMT-05:00) Eastern [US &amp; Canada]</v>
      </c>
      <c r="D98" s="2" t="str">
        <f>CONCATENATE(TEXT(DATE(2024,6,12)+TIME(7,55,0),"MMM D, YYYY h:mm AM/PM")," ","(GMT-05:00) Eastern [US &amp; Canada]")</f>
        <v>Jun 12, 2024 7:55 AM (GMT-05:00) Eastern [US &amp; Canada]</v>
      </c>
      <c r="E98" s="2"/>
      <c r="F98" s="2" t="s">
        <v>7</v>
      </c>
      <c r="G98" s="2"/>
      <c r="H98" s="2"/>
    </row>
    <row r="99" spans="1:8" ht="46.8" x14ac:dyDescent="0.3">
      <c r="A99" s="1" t="s">
        <v>208</v>
      </c>
      <c r="B99" s="1" t="s">
        <v>10</v>
      </c>
      <c r="C99" s="1" t="str">
        <f>CONCATENATE(TEXT(DATE(2024,6,12)+TIME(7,45,0),"MMM D, YYYY h:mm AM/PM")," ","(GMT-05:00) Eastern [US &amp; Canada]")</f>
        <v>Jun 12, 2024 7:45 AM (GMT-05:00) Eastern [US &amp; Canada]</v>
      </c>
      <c r="D99" s="1" t="str">
        <f>CONCATENATE(TEXT(DATE(2024,6,12)+TIME(7,55,0),"MMM D, YYYY h:mm AM/PM")," ","(GMT-05:00) Eastern [US &amp; Canada]")</f>
        <v>Jun 12, 2024 7:55 AM (GMT-05:00) Eastern [US &amp; Canada]</v>
      </c>
      <c r="E99" s="1"/>
      <c r="F99" s="1" t="s">
        <v>7</v>
      </c>
      <c r="G99" s="1"/>
      <c r="H99" s="1"/>
    </row>
    <row r="100" spans="1:8" ht="46.8" x14ac:dyDescent="0.3">
      <c r="A100" s="2" t="s">
        <v>209</v>
      </c>
      <c r="B100" s="2" t="s">
        <v>10</v>
      </c>
      <c r="C100" s="2" t="str">
        <f>CONCATENATE(TEXT(DATE(2024,6,12)+TIME(8,0,0),"MMM D, YYYY h:mm AM/PM")," ","(GMT-05:00) Eastern [US &amp; Canada]")</f>
        <v>Jun 12, 2024 8:00 AM (GMT-05:00) Eastern [US &amp; Canada]</v>
      </c>
      <c r="D100" s="2" t="str">
        <f>CONCATENATE(TEXT(DATE(2024,6,12)+TIME(8,10,0),"MMM D, YYYY h:mm AM/PM")," ","(GMT-05:00) Eastern [US &amp; Canada]")</f>
        <v>Jun 12, 2024 8:10 AM (GMT-05:00) Eastern [US &amp; Canada]</v>
      </c>
      <c r="E100" s="2"/>
      <c r="F100" s="2" t="s">
        <v>7</v>
      </c>
      <c r="G100" s="2"/>
      <c r="H100" s="2"/>
    </row>
    <row r="101" spans="1:8" ht="62.4" x14ac:dyDescent="0.3">
      <c r="A101" s="1" t="s">
        <v>210</v>
      </c>
      <c r="B101" s="1" t="s">
        <v>15</v>
      </c>
      <c r="C101" s="1" t="str">
        <f>CONCATENATE(TEXT(DATE(2024,6,12)+TIME(8,0,0),"MMM D, YYYY h:mm AM/PM")," ","(GMT-05:00) Eastern [US &amp; Canada]")</f>
        <v>Jun 12, 2024 8:00 AM (GMT-05:00) Eastern [US &amp; Canada]</v>
      </c>
      <c r="D101" s="1" t="str">
        <f>CONCATENATE(TEXT(DATE(2024,6,12)+TIME(8,10,0),"MMM D, YYYY h:mm AM/PM")," ","(GMT-05:00) Eastern [US &amp; Canada]")</f>
        <v>Jun 12, 2024 8:10 AM (GMT-05:00) Eastern [US &amp; Canada]</v>
      </c>
      <c r="E101" s="1"/>
      <c r="F101" s="1" t="s">
        <v>7</v>
      </c>
      <c r="G101" s="1"/>
      <c r="H101" s="1"/>
    </row>
    <row r="102" spans="1:8" ht="46.8" x14ac:dyDescent="0.3">
      <c r="A102" s="2" t="s">
        <v>211</v>
      </c>
      <c r="B102" s="2" t="s">
        <v>13</v>
      </c>
      <c r="C102" s="2" t="str">
        <f>CONCATENATE(TEXT(DATE(2024,6,12)+TIME(8,0,0),"MMM D, YYYY h:mm AM/PM")," ","(GMT-05:00) Eastern [US &amp; Canada]")</f>
        <v>Jun 12, 2024 8:00 AM (GMT-05:00) Eastern [US &amp; Canada]</v>
      </c>
      <c r="D102" s="2" t="str">
        <f>CONCATENATE(TEXT(DATE(2024,6,12)+TIME(8,10,0),"MMM D, YYYY h:mm AM/PM")," ","(GMT-05:00) Eastern [US &amp; Canada]")</f>
        <v>Jun 12, 2024 8:10 AM (GMT-05:00) Eastern [US &amp; Canada]</v>
      </c>
      <c r="E102" s="2"/>
      <c r="F102" s="2" t="s">
        <v>7</v>
      </c>
      <c r="G102" s="2"/>
      <c r="H102" s="2"/>
    </row>
    <row r="103" spans="1:8" ht="62.4" x14ac:dyDescent="0.3">
      <c r="A103" s="1" t="s">
        <v>212</v>
      </c>
      <c r="B103" s="1" t="s">
        <v>6</v>
      </c>
      <c r="C103" s="1" t="str">
        <f>CONCATENATE(TEXT(DATE(2024,6,12)+TIME(8,0,0),"MMM D, YYYY h:mm AM/PM")," ","(GMT-05:00) Eastern [US &amp; Canada]")</f>
        <v>Jun 12, 2024 8:00 AM (GMT-05:00) Eastern [US &amp; Canada]</v>
      </c>
      <c r="D103" s="1" t="str">
        <f>CONCATENATE(TEXT(DATE(2024,6,12)+TIME(8,10,0),"MMM D, YYYY h:mm AM/PM")," ","(GMT-05:00) Eastern [US &amp; Canada]")</f>
        <v>Jun 12, 2024 8:10 AM (GMT-05:00) Eastern [US &amp; Canada]</v>
      </c>
      <c r="E103" s="1"/>
      <c r="F103" s="1" t="s">
        <v>7</v>
      </c>
      <c r="G103" s="1"/>
      <c r="H103" s="1"/>
    </row>
    <row r="104" spans="1:8" ht="62.4" x14ac:dyDescent="0.3">
      <c r="A104" s="2" t="s">
        <v>213</v>
      </c>
      <c r="B104" s="2" t="s">
        <v>62</v>
      </c>
      <c r="C104" s="2" t="str">
        <f t="shared" ref="C104:C117" si="8">CONCATENATE(TEXT(DATE(2024,6,12)+TIME(8,30,0),"MMM D, YYYY h:mm AM/PM")," ","(GMT-05:00) Eastern [US &amp; Canada]")</f>
        <v>Jun 12, 2024 8:30 AM (GMT-05:00) Eastern [US &amp; Canada]</v>
      </c>
      <c r="D104" s="2" t="str">
        <f>CONCATENATE(TEXT(DATE(2024,6,12)+TIME(9,30,0),"MMM D, YYYY h:mm AM/PM")," ","(GMT-05:00) Eastern [US &amp; Canada]")</f>
        <v>Jun 12, 2024 9:30 AM (GMT-05:00) Eastern [US &amp; Canada]</v>
      </c>
      <c r="E104" s="2" t="s">
        <v>214</v>
      </c>
      <c r="F104" s="2" t="s">
        <v>48</v>
      </c>
      <c r="G104" s="2" t="s">
        <v>142</v>
      </c>
      <c r="H104" s="2" t="s">
        <v>143</v>
      </c>
    </row>
    <row r="105" spans="1:8" ht="93.6" x14ac:dyDescent="0.3">
      <c r="A105" s="1" t="s">
        <v>215</v>
      </c>
      <c r="B105" s="1" t="s">
        <v>81</v>
      </c>
      <c r="C105" s="1" t="str">
        <f t="shared" si="8"/>
        <v>Jun 12, 2024 8:30 AM (GMT-05:00) Eastern [US &amp; Canada]</v>
      </c>
      <c r="D105" s="1" t="str">
        <f>CONCATENATE(TEXT(DATE(2024,6,12)+TIME(9,0,0),"MMM D, YYYY h:mm AM/PM")," ","(GMT-05:00) Eastern [US &amp; Canada]")</f>
        <v>Jun 12, 2024 9:00 AM (GMT-05:00) Eastern [US &amp; Canada]</v>
      </c>
      <c r="E105" s="1" t="s">
        <v>216</v>
      </c>
      <c r="F105" s="1"/>
      <c r="G105" s="1"/>
      <c r="H105" s="1"/>
    </row>
    <row r="106" spans="1:8" ht="46.8" x14ac:dyDescent="0.3">
      <c r="A106" s="2" t="s">
        <v>217</v>
      </c>
      <c r="B106" s="2" t="s">
        <v>0</v>
      </c>
      <c r="C106" s="2" t="str">
        <f t="shared" si="8"/>
        <v>Jun 12, 2024 8:30 AM (GMT-05:00) Eastern [US &amp; Canada]</v>
      </c>
      <c r="D106" s="2" t="str">
        <f t="shared" ref="D106:D113" si="9">CONCATENATE(TEXT(DATE(2024,6,12)+TIME(9,30,0),"MMM D, YYYY h:mm AM/PM")," ","(GMT-05:00) Eastern [US &amp; Canada]")</f>
        <v>Jun 12, 2024 9:30 AM (GMT-05:00) Eastern [US &amp; Canada]</v>
      </c>
      <c r="E106" s="2" t="s">
        <v>218</v>
      </c>
      <c r="F106" s="2" t="s">
        <v>48</v>
      </c>
      <c r="G106" s="2" t="s">
        <v>69</v>
      </c>
      <c r="H106" s="2" t="s">
        <v>40</v>
      </c>
    </row>
    <row r="107" spans="1:8" ht="46.8" x14ac:dyDescent="0.3">
      <c r="A107" s="1" t="s">
        <v>219</v>
      </c>
      <c r="B107" s="1" t="s">
        <v>58</v>
      </c>
      <c r="C107" s="1" t="str">
        <f t="shared" si="8"/>
        <v>Jun 12, 2024 8:30 AM (GMT-05:00) Eastern [US &amp; Canada]</v>
      </c>
      <c r="D107" s="1" t="str">
        <f t="shared" si="9"/>
        <v>Jun 12, 2024 9:30 AM (GMT-05:00) Eastern [US &amp; Canada]</v>
      </c>
      <c r="E107" s="1" t="s">
        <v>220</v>
      </c>
      <c r="F107" s="1"/>
      <c r="G107" s="1" t="s">
        <v>56</v>
      </c>
      <c r="H107" s="1"/>
    </row>
    <row r="108" spans="1:8" ht="78" x14ac:dyDescent="0.3">
      <c r="A108" s="2" t="s">
        <v>221</v>
      </c>
      <c r="B108" s="2" t="s">
        <v>67</v>
      </c>
      <c r="C108" s="2" t="str">
        <f t="shared" si="8"/>
        <v>Jun 12, 2024 8:30 AM (GMT-05:00) Eastern [US &amp; Canada]</v>
      </c>
      <c r="D108" s="2" t="str">
        <f t="shared" si="9"/>
        <v>Jun 12, 2024 9:30 AM (GMT-05:00) Eastern [US &amp; Canada]</v>
      </c>
      <c r="E108" s="2" t="s">
        <v>222</v>
      </c>
      <c r="F108" s="2" t="s">
        <v>48</v>
      </c>
      <c r="G108" s="2" t="s">
        <v>142</v>
      </c>
      <c r="H108" s="2" t="s">
        <v>34</v>
      </c>
    </row>
    <row r="109" spans="1:8" ht="46.8" x14ac:dyDescent="0.3">
      <c r="A109" s="1" t="s">
        <v>223</v>
      </c>
      <c r="B109" s="1" t="s">
        <v>76</v>
      </c>
      <c r="C109" s="1" t="str">
        <f t="shared" si="8"/>
        <v>Jun 12, 2024 8:30 AM (GMT-05:00) Eastern [US &amp; Canada]</v>
      </c>
      <c r="D109" s="1" t="str">
        <f t="shared" si="9"/>
        <v>Jun 12, 2024 9:30 AM (GMT-05:00) Eastern [US &amp; Canada]</v>
      </c>
      <c r="E109" s="1" t="s">
        <v>224</v>
      </c>
      <c r="F109" s="1" t="s">
        <v>32</v>
      </c>
      <c r="G109" s="1" t="s">
        <v>45</v>
      </c>
      <c r="H109" s="1" t="s">
        <v>143</v>
      </c>
    </row>
    <row r="110" spans="1:8" ht="46.8" x14ac:dyDescent="0.3">
      <c r="A110" s="2" t="s">
        <v>225</v>
      </c>
      <c r="B110" s="2" t="s">
        <v>42</v>
      </c>
      <c r="C110" s="2" t="str">
        <f t="shared" si="8"/>
        <v>Jun 12, 2024 8:30 AM (GMT-05:00) Eastern [US &amp; Canada]</v>
      </c>
      <c r="D110" s="2" t="str">
        <f t="shared" si="9"/>
        <v>Jun 12, 2024 9:30 AM (GMT-05:00) Eastern [US &amp; Canada]</v>
      </c>
      <c r="E110" s="2" t="s">
        <v>226</v>
      </c>
      <c r="F110" s="2" t="s">
        <v>48</v>
      </c>
      <c r="G110" s="2" t="s">
        <v>33</v>
      </c>
      <c r="H110" s="2" t="s">
        <v>34</v>
      </c>
    </row>
    <row r="111" spans="1:8" ht="93.6" x14ac:dyDescent="0.3">
      <c r="A111" s="1" t="s">
        <v>227</v>
      </c>
      <c r="B111" s="1" t="s">
        <v>36</v>
      </c>
      <c r="C111" s="1" t="str">
        <f t="shared" si="8"/>
        <v>Jun 12, 2024 8:30 AM (GMT-05:00) Eastern [US &amp; Canada]</v>
      </c>
      <c r="D111" s="1" t="str">
        <f t="shared" si="9"/>
        <v>Jun 12, 2024 9:30 AM (GMT-05:00) Eastern [US &amp; Canada]</v>
      </c>
      <c r="E111" s="1" t="s">
        <v>228</v>
      </c>
      <c r="F111" s="1" t="s">
        <v>44</v>
      </c>
      <c r="G111" s="1" t="s">
        <v>142</v>
      </c>
      <c r="H111" s="1" t="s">
        <v>34</v>
      </c>
    </row>
    <row r="112" spans="1:8" ht="46.8" x14ac:dyDescent="0.3">
      <c r="A112" s="2" t="s">
        <v>229</v>
      </c>
      <c r="B112" s="2" t="s">
        <v>51</v>
      </c>
      <c r="C112" s="2" t="str">
        <f t="shared" si="8"/>
        <v>Jun 12, 2024 8:30 AM (GMT-05:00) Eastern [US &amp; Canada]</v>
      </c>
      <c r="D112" s="2" t="str">
        <f t="shared" si="9"/>
        <v>Jun 12, 2024 9:30 AM (GMT-05:00) Eastern [US &amp; Canada]</v>
      </c>
      <c r="E112" s="2" t="s">
        <v>230</v>
      </c>
      <c r="F112" s="2"/>
      <c r="G112" s="2" t="s">
        <v>60</v>
      </c>
      <c r="H112" s="2"/>
    </row>
    <row r="113" spans="1:8" ht="46.8" x14ac:dyDescent="0.3">
      <c r="A113" s="1" t="s">
        <v>231</v>
      </c>
      <c r="B113" s="1" t="s">
        <v>28</v>
      </c>
      <c r="C113" s="1" t="str">
        <f t="shared" si="8"/>
        <v>Jun 12, 2024 8:30 AM (GMT-05:00) Eastern [US &amp; Canada]</v>
      </c>
      <c r="D113" s="1" t="str">
        <f t="shared" si="9"/>
        <v>Jun 12, 2024 9:30 AM (GMT-05:00) Eastern [US &amp; Canada]</v>
      </c>
      <c r="E113" s="1" t="s">
        <v>232</v>
      </c>
      <c r="F113" s="1" t="s">
        <v>48</v>
      </c>
      <c r="G113" s="1" t="s">
        <v>39</v>
      </c>
      <c r="H113" s="1" t="s">
        <v>34</v>
      </c>
    </row>
    <row r="114" spans="1:8" ht="46.8" x14ac:dyDescent="0.3">
      <c r="A114" s="2" t="s">
        <v>233</v>
      </c>
      <c r="B114" s="2" t="s">
        <v>6</v>
      </c>
      <c r="C114" s="2" t="str">
        <f t="shared" si="8"/>
        <v>Jun 12, 2024 8:30 AM (GMT-05:00) Eastern [US &amp; Canada]</v>
      </c>
      <c r="D114" s="2" t="str">
        <f>CONCATENATE(TEXT(DATE(2024,6,12)+TIME(8,40,0),"MMM D, YYYY h:mm AM/PM")," ","(GMT-05:00) Eastern [US &amp; Canada]")</f>
        <v>Jun 12, 2024 8:40 AM (GMT-05:00) Eastern [US &amp; Canada]</v>
      </c>
      <c r="E114" s="2"/>
      <c r="F114" s="2"/>
      <c r="G114" s="2"/>
      <c r="H114" s="2"/>
    </row>
    <row r="115" spans="1:8" ht="93.6" x14ac:dyDescent="0.3">
      <c r="A115" s="1" t="s">
        <v>234</v>
      </c>
      <c r="B115" s="1" t="s">
        <v>71</v>
      </c>
      <c r="C115" s="1" t="str">
        <f t="shared" si="8"/>
        <v>Jun 12, 2024 8:30 AM (GMT-05:00) Eastern [US &amp; Canada]</v>
      </c>
      <c r="D115" s="1" t="str">
        <f>CONCATENATE(TEXT(DATE(2024,6,12)+TIME(9,30,0),"MMM D, YYYY h:mm AM/PM")," ","(GMT-05:00) Eastern [US &amp; Canada]")</f>
        <v>Jun 12, 2024 9:30 AM (GMT-05:00) Eastern [US &amp; Canada]</v>
      </c>
      <c r="E115" s="1" t="s">
        <v>235</v>
      </c>
      <c r="F115" s="1" t="s">
        <v>48</v>
      </c>
      <c r="G115" s="1" t="s">
        <v>74</v>
      </c>
      <c r="H115" s="1"/>
    </row>
    <row r="116" spans="1:8" ht="46.8" x14ac:dyDescent="0.3">
      <c r="A116" s="2" t="s">
        <v>236</v>
      </c>
      <c r="B116" s="2" t="s">
        <v>8</v>
      </c>
      <c r="C116" s="2" t="str">
        <f t="shared" si="8"/>
        <v>Jun 12, 2024 8:30 AM (GMT-05:00) Eastern [US &amp; Canada]</v>
      </c>
      <c r="D116" s="2" t="str">
        <f>CONCATENATE(TEXT(DATE(2024,6,12)+TIME(9,30,0),"MMM D, YYYY h:mm AM/PM")," ","(GMT-05:00) Eastern [US &amp; Canada]")</f>
        <v>Jun 12, 2024 9:30 AM (GMT-05:00) Eastern [US &amp; Canada]</v>
      </c>
      <c r="E116" s="2" t="s">
        <v>237</v>
      </c>
      <c r="F116" s="2" t="s">
        <v>44</v>
      </c>
      <c r="G116" s="2" t="s">
        <v>39</v>
      </c>
      <c r="H116" s="2" t="s">
        <v>40</v>
      </c>
    </row>
    <row r="117" spans="1:8" ht="62.4" x14ac:dyDescent="0.3">
      <c r="A117" s="1" t="s">
        <v>238</v>
      </c>
      <c r="B117" s="1" t="s">
        <v>30</v>
      </c>
      <c r="C117" s="1" t="str">
        <f t="shared" si="8"/>
        <v>Jun 12, 2024 8:30 AM (GMT-05:00) Eastern [US &amp; Canada]</v>
      </c>
      <c r="D117" s="1" t="str">
        <f>CONCATENATE(TEXT(DATE(2024,6,12)+TIME(9,30,0),"MMM D, YYYY h:mm AM/PM")," ","(GMT-05:00) Eastern [US &amp; Canada]")</f>
        <v>Jun 12, 2024 9:30 AM (GMT-05:00) Eastern [US &amp; Canada]</v>
      </c>
      <c r="E117" s="1" t="s">
        <v>239</v>
      </c>
      <c r="F117" s="1" t="s">
        <v>44</v>
      </c>
      <c r="G117" s="1" t="s">
        <v>78</v>
      </c>
      <c r="H117" s="1" t="s">
        <v>34</v>
      </c>
    </row>
    <row r="118" spans="1:8" ht="46.8" x14ac:dyDescent="0.3">
      <c r="A118" s="2" t="s">
        <v>240</v>
      </c>
      <c r="B118" s="2" t="s">
        <v>10</v>
      </c>
      <c r="C118" s="2" t="str">
        <f>CONCATENATE(TEXT(DATE(2024,6,12)+TIME(9,0,0),"MMM D, YYYY h:mm AM/PM")," ","(GMT-05:00) Eastern [US &amp; Canada]")</f>
        <v>Jun 12, 2024 9:00 AM (GMT-05:00) Eastern [US &amp; Canada]</v>
      </c>
      <c r="D118" s="2" t="str">
        <f>CONCATENATE(TEXT(DATE(2024,6,12)+TIME(9,20,0),"MMM D, YYYY h:mm AM/PM")," ","(GMT-05:00) Eastern [US &amp; Canada]")</f>
        <v>Jun 12, 2024 9:20 AM (GMT-05:00) Eastern [US &amp; Canada]</v>
      </c>
      <c r="E118" s="2" t="s">
        <v>241</v>
      </c>
      <c r="F118" s="2" t="s">
        <v>7</v>
      </c>
      <c r="G118" s="2"/>
      <c r="H118" s="2"/>
    </row>
    <row r="119" spans="1:8" ht="46.8" x14ac:dyDescent="0.3">
      <c r="A119" s="1" t="s">
        <v>242</v>
      </c>
      <c r="B119" s="1" t="s">
        <v>15</v>
      </c>
      <c r="C119" s="1" t="str">
        <f>CONCATENATE(TEXT(DATE(2024,6,12)+TIME(9,0,0),"MMM D, YYYY h:mm AM/PM")," ","(GMT-05:00) Eastern [US &amp; Canada]")</f>
        <v>Jun 12, 2024 9:00 AM (GMT-05:00) Eastern [US &amp; Canada]</v>
      </c>
      <c r="D119" s="1" t="str">
        <f>CONCATENATE(TEXT(DATE(2024,6,12)+TIME(9,20,0),"MMM D, YYYY h:mm AM/PM")," ","(GMT-05:00) Eastern [US &amp; Canada]")</f>
        <v>Jun 12, 2024 9:20 AM (GMT-05:00) Eastern [US &amp; Canada]</v>
      </c>
      <c r="E119" s="1" t="s">
        <v>243</v>
      </c>
      <c r="F119" s="1" t="s">
        <v>7</v>
      </c>
      <c r="G119" s="1"/>
      <c r="H119" s="1"/>
    </row>
    <row r="120" spans="1:8" ht="62.4" x14ac:dyDescent="0.3">
      <c r="A120" s="2" t="s">
        <v>244</v>
      </c>
      <c r="B120" s="2" t="s">
        <v>6</v>
      </c>
      <c r="C120" s="2" t="str">
        <f>CONCATENATE(TEXT(DATE(2024,6,12)+TIME(9,0,0),"MMM D, YYYY h:mm AM/PM")," ","(GMT-05:00) Eastern [US &amp; Canada]")</f>
        <v>Jun 12, 2024 9:00 AM (GMT-05:00) Eastern [US &amp; Canada]</v>
      </c>
      <c r="D120" s="2" t="str">
        <f>CONCATENATE(TEXT(DATE(2024,6,12)+TIME(9,20,0),"MMM D, YYYY h:mm AM/PM")," ","(GMT-05:00) Eastern [US &amp; Canada]")</f>
        <v>Jun 12, 2024 9:20 AM (GMT-05:00) Eastern [US &amp; Canada]</v>
      </c>
      <c r="E120" s="2" t="s">
        <v>245</v>
      </c>
      <c r="F120" s="2" t="s">
        <v>7</v>
      </c>
      <c r="G120" s="2"/>
      <c r="H120" s="2"/>
    </row>
    <row r="121" spans="1:8" ht="46.8" x14ac:dyDescent="0.3">
      <c r="A121" s="1" t="s">
        <v>27</v>
      </c>
      <c r="B121" s="1" t="s">
        <v>3</v>
      </c>
      <c r="C121" s="1" t="str">
        <f>CONCATENATE(TEXT(DATE(2024,6,12)+TIME(9,30,0),"MMM D, YYYY h:mm AM/PM")," ","(GMT-05:00) Eastern [US &amp; Canada]")</f>
        <v>Jun 12, 2024 9:30 AM (GMT-05:00) Eastern [US &amp; Canada]</v>
      </c>
      <c r="D121" s="1" t="str">
        <f>CONCATENATE(TEXT(DATE(2024,6,12)+TIME(10,0,0),"MMM D, YYYY h:mm AM/PM")," ","(GMT-05:00) Eastern [US &amp; Canada]")</f>
        <v>Jun 12, 2024 10:00 AM (GMT-05:00) Eastern [US &amp; Canada]</v>
      </c>
      <c r="E121" s="1"/>
      <c r="F121" s="1"/>
      <c r="G121" s="1"/>
      <c r="H121" s="1"/>
    </row>
    <row r="122" spans="1:8" ht="62.4" x14ac:dyDescent="0.3">
      <c r="A122" s="2" t="s">
        <v>246</v>
      </c>
      <c r="B122" s="2" t="s">
        <v>15</v>
      </c>
      <c r="C122" s="2" t="str">
        <f>CONCATENATE(TEXT(DATE(2024,6,12)+TIME(9,40,0),"MMM D, YYYY h:mm AM/PM")," ","(GMT-05:00) Eastern [US &amp; Canada]")</f>
        <v>Jun 12, 2024 9:40 AM (GMT-05:00) Eastern [US &amp; Canada]</v>
      </c>
      <c r="D122" s="2" t="str">
        <f>CONCATENATE(TEXT(DATE(2024,6,12)+TIME(10,0,0),"MMM D, YYYY h:mm AM/PM")," ","(GMT-05:00) Eastern [US &amp; Canada]")</f>
        <v>Jun 12, 2024 10:00 AM (GMT-05:00) Eastern [US &amp; Canada]</v>
      </c>
      <c r="E122" s="2" t="s">
        <v>247</v>
      </c>
      <c r="F122" s="2" t="s">
        <v>7</v>
      </c>
      <c r="G122" s="2"/>
      <c r="H122" s="2"/>
    </row>
    <row r="123" spans="1:8" ht="46.8" x14ac:dyDescent="0.3">
      <c r="A123" s="1" t="s">
        <v>248</v>
      </c>
      <c r="B123" s="1" t="s">
        <v>10</v>
      </c>
      <c r="C123" s="1" t="str">
        <f>CONCATENATE(TEXT(DATE(2024,6,12)+TIME(9,40,0),"MMM D, YYYY h:mm AM/PM")," ","(GMT-05:00) Eastern [US &amp; Canada]")</f>
        <v>Jun 12, 2024 9:40 AM (GMT-05:00) Eastern [US &amp; Canada]</v>
      </c>
      <c r="D123" s="1" t="str">
        <f>CONCATENATE(TEXT(DATE(2024,6,12)+TIME(10,0,0),"MMM D, YYYY h:mm AM/PM")," ","(GMT-05:00) Eastern [US &amp; Canada]")</f>
        <v>Jun 12, 2024 10:00 AM (GMT-05:00) Eastern [US &amp; Canada]</v>
      </c>
      <c r="E123" s="1" t="s">
        <v>249</v>
      </c>
      <c r="F123" s="1" t="s">
        <v>7</v>
      </c>
      <c r="G123" s="1"/>
      <c r="H123" s="1"/>
    </row>
    <row r="124" spans="1:8" ht="46.8" x14ac:dyDescent="0.3">
      <c r="A124" s="2" t="s">
        <v>250</v>
      </c>
      <c r="B124" s="2" t="s">
        <v>6</v>
      </c>
      <c r="C124" s="2" t="str">
        <f>CONCATENATE(TEXT(DATE(2024,6,12)+TIME(9,40,0),"MMM D, YYYY h:mm AM/PM")," ","(GMT-05:00) Eastern [US &amp; Canada]")</f>
        <v>Jun 12, 2024 9:40 AM (GMT-05:00) Eastern [US &amp; Canada]</v>
      </c>
      <c r="D124" s="2" t="str">
        <f>CONCATENATE(TEXT(DATE(2024,6,12)+TIME(10,0,0),"MMM D, YYYY h:mm AM/PM")," ","(GMT-05:00) Eastern [US &amp; Canada]")</f>
        <v>Jun 12, 2024 10:00 AM (GMT-05:00) Eastern [US &amp; Canada]</v>
      </c>
      <c r="E124" s="2" t="s">
        <v>251</v>
      </c>
      <c r="F124" s="2" t="s">
        <v>7</v>
      </c>
      <c r="G124" s="2"/>
      <c r="H124" s="2"/>
    </row>
    <row r="125" spans="1:8" ht="46.8" x14ac:dyDescent="0.3">
      <c r="A125" s="1" t="s">
        <v>252</v>
      </c>
      <c r="B125" s="1" t="s">
        <v>26</v>
      </c>
      <c r="C125" s="1" t="str">
        <f>CONCATENATE(TEXT(DATE(2024,6,12)+TIME(10,15,0),"MMM D, YYYY h:mm AM/PM")," ","(GMT-05:00) Eastern [US &amp; Canada]")</f>
        <v>Jun 12, 2024 10:15 AM (GMT-05:00) Eastern [US &amp; Canada]</v>
      </c>
      <c r="D125" s="1" t="str">
        <f>CONCATENATE(TEXT(DATE(2024,6,12)+TIME(11,45,0),"MMM D, YYYY h:mm AM/PM")," ","(GMT-05:00) Eastern [US &amp; Canada]")</f>
        <v>Jun 12, 2024 11:45 AM (GMT-05:00) Eastern [US &amp; Canada]</v>
      </c>
      <c r="E125" s="1"/>
      <c r="F125" s="1"/>
      <c r="G125" s="1"/>
      <c r="H125" s="1"/>
    </row>
    <row r="126" spans="1:8" ht="46.8" x14ac:dyDescent="0.3">
      <c r="A126" s="2" t="s">
        <v>79</v>
      </c>
      <c r="B126" s="2" t="s">
        <v>3</v>
      </c>
      <c r="C126" s="2" t="str">
        <f>CONCATENATE(TEXT(DATE(2024,6,12)+TIME(11,0,0),"MMM D, YYYY h:mm AM/PM")," ","(GMT-05:00) Eastern [US &amp; Canada]")</f>
        <v>Jun 12, 2024 11:00 AM (GMT-05:00) Eastern [US &amp; Canada]</v>
      </c>
      <c r="D126" s="2" t="str">
        <f>CONCATENATE(TEXT(DATE(2024,6,12)+TIME(14,0,0),"MMM D, YYYY h:mm AM/PM")," ","(GMT-05:00) Eastern [US &amp; Canada]")</f>
        <v>Jun 12, 2024 2:00 PM (GMT-05:00) Eastern [US &amp; Canada]</v>
      </c>
      <c r="E126" s="2"/>
      <c r="F126" s="2"/>
      <c r="G126" s="2"/>
      <c r="H126" s="2"/>
    </row>
    <row r="127" spans="1:8" ht="46.8" x14ac:dyDescent="0.3">
      <c r="A127" s="2" t="s">
        <v>98</v>
      </c>
      <c r="B127" s="2" t="s">
        <v>3</v>
      </c>
      <c r="C127" s="2" t="str">
        <f>CONCATENATE(TEXT(DATE(2024,6,12)+TIME(12,0,0),"MMM D, YYYY h:mm AM/PM")," ","(GMT-05:00) Eastern [US &amp; Canada]")</f>
        <v>Jun 12, 2024 12:00 PM (GMT-05:00) Eastern [US &amp; Canada]</v>
      </c>
      <c r="D127" s="2" t="str">
        <f>CONCATENATE(TEXT(DATE(2024,6,12)+TIME(13,50,0),"MMM D, YYYY h:mm AM/PM")," ","(GMT-05:00) Eastern [US &amp; Canada]")</f>
        <v>Jun 12, 2024 1:50 PM (GMT-05:00) Eastern [US &amp; Canada]</v>
      </c>
      <c r="E127" s="2"/>
      <c r="F127" s="2"/>
      <c r="G127" s="2"/>
      <c r="H127" s="2"/>
    </row>
    <row r="128" spans="1:8" ht="46.8" x14ac:dyDescent="0.3">
      <c r="A128" s="2" t="s">
        <v>253</v>
      </c>
      <c r="B128" s="2" t="s">
        <v>13</v>
      </c>
      <c r="C128" s="2" t="str">
        <f>CONCATENATE(TEXT(DATE(2024,6,12)+TIME(12,30,0),"MMM D, YYYY h:mm AM/PM")," ","(GMT-05:00) Eastern [US &amp; Canada]")</f>
        <v>Jun 12, 2024 12:30 PM (GMT-05:00) Eastern [US &amp; Canada]</v>
      </c>
      <c r="D128" s="2" t="str">
        <f>CONCATENATE(TEXT(DATE(2024,6,12)+TIME(12,50,0),"MMM D, YYYY h:mm AM/PM")," ","(GMT-05:00) Eastern [US &amp; Canada]")</f>
        <v>Jun 12, 2024 12:50 PM (GMT-05:00) Eastern [US &amp; Canada]</v>
      </c>
      <c r="E128" s="2" t="s">
        <v>254</v>
      </c>
      <c r="F128" s="2" t="s">
        <v>7</v>
      </c>
      <c r="G128" s="2"/>
      <c r="H128" s="2"/>
    </row>
    <row r="129" spans="1:8" ht="46.8" x14ac:dyDescent="0.3">
      <c r="A129" s="1" t="s">
        <v>255</v>
      </c>
      <c r="B129" s="1" t="s">
        <v>6</v>
      </c>
      <c r="C129" s="1" t="str">
        <f>CONCATENATE(TEXT(DATE(2024,6,12)+TIME(12,30,0),"MMM D, YYYY h:mm AM/PM")," ","(GMT-05:00) Eastern [US &amp; Canada]")</f>
        <v>Jun 12, 2024 12:30 PM (GMT-05:00) Eastern [US &amp; Canada]</v>
      </c>
      <c r="D129" s="1" t="str">
        <f>CONCATENATE(TEXT(DATE(2024,6,12)+TIME(12,50,0),"MMM D, YYYY h:mm AM/PM")," ","(GMT-05:00) Eastern [US &amp; Canada]")</f>
        <v>Jun 12, 2024 12:50 PM (GMT-05:00) Eastern [US &amp; Canada]</v>
      </c>
      <c r="E129" s="1" t="s">
        <v>256</v>
      </c>
      <c r="F129" s="1" t="s">
        <v>7</v>
      </c>
      <c r="G129" s="1"/>
      <c r="H129" s="1"/>
    </row>
    <row r="130" spans="1:8" ht="46.8" x14ac:dyDescent="0.3">
      <c r="A130" s="2" t="s">
        <v>257</v>
      </c>
      <c r="B130" s="2" t="s">
        <v>15</v>
      </c>
      <c r="C130" s="2" t="str">
        <f>CONCATENATE(TEXT(DATE(2024,6,12)+TIME(12,30,0),"MMM D, YYYY h:mm AM/PM")," ","(GMT-05:00) Eastern [US &amp; Canada]")</f>
        <v>Jun 12, 2024 12:30 PM (GMT-05:00) Eastern [US &amp; Canada]</v>
      </c>
      <c r="D130" s="2" t="str">
        <f>CONCATENATE(TEXT(DATE(2024,6,12)+TIME(12,50,0),"MMM D, YYYY h:mm AM/PM")," ","(GMT-05:00) Eastern [US &amp; Canada]")</f>
        <v>Jun 12, 2024 12:50 PM (GMT-05:00) Eastern [US &amp; Canada]</v>
      </c>
      <c r="E130" s="2" t="s">
        <v>258</v>
      </c>
      <c r="F130" s="2" t="s">
        <v>7</v>
      </c>
      <c r="G130" s="2"/>
      <c r="H130" s="2"/>
    </row>
    <row r="131" spans="1:8" ht="46.8" x14ac:dyDescent="0.3">
      <c r="A131" s="1" t="s">
        <v>259</v>
      </c>
      <c r="B131" s="1" t="s">
        <v>10</v>
      </c>
      <c r="C131" s="1" t="str">
        <f>CONCATENATE(TEXT(DATE(2024,6,12)+TIME(12,30,0),"MMM D, YYYY h:mm AM/PM")," ","(GMT-05:00) Eastern [US &amp; Canada]")</f>
        <v>Jun 12, 2024 12:30 PM (GMT-05:00) Eastern [US &amp; Canada]</v>
      </c>
      <c r="D131" s="1" t="str">
        <f>CONCATENATE(TEXT(DATE(2024,6,12)+TIME(12,50,0),"MMM D, YYYY h:mm AM/PM")," ","(GMT-05:00) Eastern [US &amp; Canada]")</f>
        <v>Jun 12, 2024 12:50 PM (GMT-05:00) Eastern [US &amp; Canada]</v>
      </c>
      <c r="E131" s="1" t="s">
        <v>260</v>
      </c>
      <c r="F131" s="1" t="s">
        <v>7</v>
      </c>
      <c r="G131" s="1"/>
      <c r="H131" s="1"/>
    </row>
    <row r="132" spans="1:8" ht="46.8" x14ac:dyDescent="0.3">
      <c r="A132" s="2" t="s">
        <v>261</v>
      </c>
      <c r="B132" s="2" t="s">
        <v>6</v>
      </c>
      <c r="C132" s="2" t="str">
        <f>CONCATENATE(TEXT(DATE(2024,6,12)+TIME(13,0,0),"MMM D, YYYY h:mm AM/PM")," ","(GMT-05:00) Eastern [US &amp; Canada]")</f>
        <v>Jun 12, 2024 1:00 PM (GMT-05:00) Eastern [US &amp; Canada]</v>
      </c>
      <c r="D132" s="2" t="str">
        <f>CONCATENATE(TEXT(DATE(2024,6,12)+TIME(13,20,0),"MMM D, YYYY h:mm AM/PM")," ","(GMT-05:00) Eastern [US &amp; Canada]")</f>
        <v>Jun 12, 2024 1:20 PM (GMT-05:00) Eastern [US &amp; Canada]</v>
      </c>
      <c r="E132" s="2" t="s">
        <v>262</v>
      </c>
      <c r="F132" s="2" t="s">
        <v>7</v>
      </c>
      <c r="G132" s="2"/>
      <c r="H132" s="2"/>
    </row>
    <row r="133" spans="1:8" ht="62.4" x14ac:dyDescent="0.3">
      <c r="A133" s="1" t="s">
        <v>263</v>
      </c>
      <c r="B133" s="1" t="s">
        <v>10</v>
      </c>
      <c r="C133" s="1" t="str">
        <f>CONCATENATE(TEXT(DATE(2024,6,12)+TIME(13,0,0),"MMM D, YYYY h:mm AM/PM")," ","(GMT-05:00) Eastern [US &amp; Canada]")</f>
        <v>Jun 12, 2024 1:00 PM (GMT-05:00) Eastern [US &amp; Canada]</v>
      </c>
      <c r="D133" s="1" t="str">
        <f>CONCATENATE(TEXT(DATE(2024,6,12)+TIME(13,20,0),"MMM D, YYYY h:mm AM/PM")," ","(GMT-05:00) Eastern [US &amp; Canada]")</f>
        <v>Jun 12, 2024 1:20 PM (GMT-05:00) Eastern [US &amp; Canada]</v>
      </c>
      <c r="E133" s="1" t="s">
        <v>264</v>
      </c>
      <c r="F133" s="1" t="s">
        <v>7</v>
      </c>
      <c r="G133" s="1"/>
      <c r="H133" s="1"/>
    </row>
    <row r="134" spans="1:8" ht="46.8" x14ac:dyDescent="0.3">
      <c r="A134" s="2" t="s">
        <v>265</v>
      </c>
      <c r="B134" s="2" t="s">
        <v>13</v>
      </c>
      <c r="C134" s="2" t="str">
        <f>CONCATENATE(TEXT(DATE(2024,6,12)+TIME(13,0,0),"MMM D, YYYY h:mm AM/PM")," ","(GMT-05:00) Eastern [US &amp; Canada]")</f>
        <v>Jun 12, 2024 1:00 PM (GMT-05:00) Eastern [US &amp; Canada]</v>
      </c>
      <c r="D134" s="2" t="str">
        <f>CONCATENATE(TEXT(DATE(2024,6,12)+TIME(13,20,0),"MMM D, YYYY h:mm AM/PM")," ","(GMT-05:00) Eastern [US &amp; Canada]")</f>
        <v>Jun 12, 2024 1:20 PM (GMT-05:00) Eastern [US &amp; Canada]</v>
      </c>
      <c r="E134" s="2" t="s">
        <v>266</v>
      </c>
      <c r="F134" s="2" t="s">
        <v>7</v>
      </c>
      <c r="G134" s="2"/>
      <c r="H134" s="2"/>
    </row>
    <row r="135" spans="1:8" ht="46.8" x14ac:dyDescent="0.3">
      <c r="A135" s="1" t="s">
        <v>267</v>
      </c>
      <c r="B135" s="1" t="s">
        <v>15</v>
      </c>
      <c r="C135" s="1" t="str">
        <f>CONCATENATE(TEXT(DATE(2024,6,12)+TIME(13,0,0),"MMM D, YYYY h:mm AM/PM")," ","(GMT-05:00) Eastern [US &amp; Canada]")</f>
        <v>Jun 12, 2024 1:00 PM (GMT-05:00) Eastern [US &amp; Canada]</v>
      </c>
      <c r="D135" s="1" t="str">
        <f>CONCATENATE(TEXT(DATE(2024,6,12)+TIME(13,20,0),"MMM D, YYYY h:mm AM/PM")," ","(GMT-05:00) Eastern [US &amp; Canada]")</f>
        <v>Jun 12, 2024 1:20 PM (GMT-05:00) Eastern [US &amp; Canada]</v>
      </c>
      <c r="E135" s="1" t="s">
        <v>268</v>
      </c>
      <c r="F135" s="1" t="s">
        <v>7</v>
      </c>
      <c r="G135" s="1"/>
      <c r="H135" s="1"/>
    </row>
    <row r="136" spans="1:8" ht="46.8" x14ac:dyDescent="0.3">
      <c r="A136" s="2" t="s">
        <v>269</v>
      </c>
      <c r="B136" s="2" t="s">
        <v>58</v>
      </c>
      <c r="C136" s="2" t="str">
        <f t="shared" ref="C136:C145" si="10">CONCATENATE(TEXT(DATE(2024,6,12)+TIME(14,0,0),"MMM D, YYYY h:mm AM/PM")," ","(GMT-05:00) Eastern [US &amp; Canada]")</f>
        <v>Jun 12, 2024 2:00 PM (GMT-05:00) Eastern [US &amp; Canada]</v>
      </c>
      <c r="D136" s="2" t="str">
        <f t="shared" ref="D136:D145" si="11">CONCATENATE(TEXT(DATE(2024,6,12)+TIME(15,30,0),"MMM D, YYYY h:mm AM/PM")," ","(GMT-05:00) Eastern [US &amp; Canada]")</f>
        <v>Jun 12, 2024 3:30 PM (GMT-05:00) Eastern [US &amp; Canada]</v>
      </c>
      <c r="E136" s="2" t="s">
        <v>270</v>
      </c>
      <c r="F136" s="2" t="s">
        <v>48</v>
      </c>
      <c r="G136" s="2" t="s">
        <v>142</v>
      </c>
      <c r="H136" s="2" t="s">
        <v>34</v>
      </c>
    </row>
    <row r="137" spans="1:8" ht="62.4" x14ac:dyDescent="0.3">
      <c r="A137" s="2" t="s">
        <v>271</v>
      </c>
      <c r="B137" s="2" t="s">
        <v>0</v>
      </c>
      <c r="C137" s="2" t="str">
        <f t="shared" si="10"/>
        <v>Jun 12, 2024 2:00 PM (GMT-05:00) Eastern [US &amp; Canada]</v>
      </c>
      <c r="D137" s="2" t="str">
        <f t="shared" si="11"/>
        <v>Jun 12, 2024 3:30 PM (GMT-05:00) Eastern [US &amp; Canada]</v>
      </c>
      <c r="E137" s="2" t="s">
        <v>272</v>
      </c>
      <c r="F137" s="2" t="s">
        <v>32</v>
      </c>
      <c r="G137" s="2" t="s">
        <v>69</v>
      </c>
      <c r="H137" s="2" t="s">
        <v>143</v>
      </c>
    </row>
    <row r="138" spans="1:8" ht="46.8" x14ac:dyDescent="0.3">
      <c r="A138" s="1" t="s">
        <v>273</v>
      </c>
      <c r="B138" s="1" t="s">
        <v>67</v>
      </c>
      <c r="C138" s="1" t="str">
        <f t="shared" si="10"/>
        <v>Jun 12, 2024 2:00 PM (GMT-05:00) Eastern [US &amp; Canada]</v>
      </c>
      <c r="D138" s="1" t="str">
        <f t="shared" si="11"/>
        <v>Jun 12, 2024 3:30 PM (GMT-05:00) Eastern [US &amp; Canada]</v>
      </c>
      <c r="E138" s="1" t="s">
        <v>274</v>
      </c>
      <c r="F138" s="1" t="s">
        <v>48</v>
      </c>
      <c r="G138" s="1" t="s">
        <v>49</v>
      </c>
      <c r="H138" s="1" t="s">
        <v>143</v>
      </c>
    </row>
    <row r="139" spans="1:8" ht="46.8" x14ac:dyDescent="0.3">
      <c r="A139" s="2" t="s">
        <v>275</v>
      </c>
      <c r="B139" s="2" t="s">
        <v>28</v>
      </c>
      <c r="C139" s="2" t="str">
        <f t="shared" si="10"/>
        <v>Jun 12, 2024 2:00 PM (GMT-05:00) Eastern [US &amp; Canada]</v>
      </c>
      <c r="D139" s="2" t="str">
        <f t="shared" si="11"/>
        <v>Jun 12, 2024 3:30 PM (GMT-05:00) Eastern [US &amp; Canada]</v>
      </c>
      <c r="E139" s="2" t="s">
        <v>276</v>
      </c>
      <c r="F139" s="2" t="s">
        <v>48</v>
      </c>
      <c r="G139" s="2" t="s">
        <v>78</v>
      </c>
      <c r="H139" s="2" t="s">
        <v>34</v>
      </c>
    </row>
    <row r="140" spans="1:8" ht="46.8" x14ac:dyDescent="0.3">
      <c r="A140" s="1" t="s">
        <v>277</v>
      </c>
      <c r="B140" s="1" t="s">
        <v>8</v>
      </c>
      <c r="C140" s="1" t="str">
        <f t="shared" si="10"/>
        <v>Jun 12, 2024 2:00 PM (GMT-05:00) Eastern [US &amp; Canada]</v>
      </c>
      <c r="D140" s="1" t="str">
        <f t="shared" si="11"/>
        <v>Jun 12, 2024 3:30 PM (GMT-05:00) Eastern [US &amp; Canada]</v>
      </c>
      <c r="E140" s="1" t="s">
        <v>278</v>
      </c>
      <c r="F140" s="1" t="s">
        <v>184</v>
      </c>
      <c r="G140" s="1" t="s">
        <v>39</v>
      </c>
      <c r="H140" s="1" t="s">
        <v>40</v>
      </c>
    </row>
    <row r="141" spans="1:8" ht="46.8" x14ac:dyDescent="0.3">
      <c r="A141" s="2" t="s">
        <v>279</v>
      </c>
      <c r="B141" s="2" t="s">
        <v>51</v>
      </c>
      <c r="C141" s="2" t="str">
        <f t="shared" si="10"/>
        <v>Jun 12, 2024 2:00 PM (GMT-05:00) Eastern [US &amp; Canada]</v>
      </c>
      <c r="D141" s="2" t="str">
        <f t="shared" si="11"/>
        <v>Jun 12, 2024 3:30 PM (GMT-05:00) Eastern [US &amp; Canada]</v>
      </c>
      <c r="E141" s="2" t="s">
        <v>280</v>
      </c>
      <c r="F141" s="2" t="s">
        <v>184</v>
      </c>
      <c r="G141" s="2" t="s">
        <v>74</v>
      </c>
      <c r="H141" s="2" t="s">
        <v>34</v>
      </c>
    </row>
    <row r="142" spans="1:8" ht="46.8" x14ac:dyDescent="0.3">
      <c r="A142" s="1" t="s">
        <v>281</v>
      </c>
      <c r="B142" s="1" t="s">
        <v>42</v>
      </c>
      <c r="C142" s="1" t="str">
        <f t="shared" si="10"/>
        <v>Jun 12, 2024 2:00 PM (GMT-05:00) Eastern [US &amp; Canada]</v>
      </c>
      <c r="D142" s="1" t="str">
        <f t="shared" si="11"/>
        <v>Jun 12, 2024 3:30 PM (GMT-05:00) Eastern [US &amp; Canada]</v>
      </c>
      <c r="E142" s="1" t="s">
        <v>282</v>
      </c>
      <c r="F142" s="1" t="s">
        <v>48</v>
      </c>
      <c r="G142" s="1" t="s">
        <v>142</v>
      </c>
      <c r="H142" s="1" t="s">
        <v>34</v>
      </c>
    </row>
    <row r="143" spans="1:8" ht="46.8" x14ac:dyDescent="0.3">
      <c r="A143" s="2" t="s">
        <v>283</v>
      </c>
      <c r="B143" s="2" t="s">
        <v>62</v>
      </c>
      <c r="C143" s="2" t="str">
        <f t="shared" si="10"/>
        <v>Jun 12, 2024 2:00 PM (GMT-05:00) Eastern [US &amp; Canada]</v>
      </c>
      <c r="D143" s="2" t="str">
        <f t="shared" si="11"/>
        <v>Jun 12, 2024 3:30 PM (GMT-05:00) Eastern [US &amp; Canada]</v>
      </c>
      <c r="E143" s="2" t="s">
        <v>284</v>
      </c>
      <c r="F143" s="2" t="s">
        <v>184</v>
      </c>
      <c r="G143" s="2" t="s">
        <v>152</v>
      </c>
      <c r="H143" s="2" t="s">
        <v>34</v>
      </c>
    </row>
    <row r="144" spans="1:8" ht="62.4" x14ac:dyDescent="0.3">
      <c r="A144" s="1" t="s">
        <v>285</v>
      </c>
      <c r="B144" s="1" t="s">
        <v>36</v>
      </c>
      <c r="C144" s="1" t="str">
        <f t="shared" si="10"/>
        <v>Jun 12, 2024 2:00 PM (GMT-05:00) Eastern [US &amp; Canada]</v>
      </c>
      <c r="D144" s="1" t="str">
        <f t="shared" si="11"/>
        <v>Jun 12, 2024 3:30 PM (GMT-05:00) Eastern [US &amp; Canada]</v>
      </c>
      <c r="E144" s="1" t="s">
        <v>286</v>
      </c>
      <c r="F144" s="1" t="s">
        <v>44</v>
      </c>
      <c r="G144" s="1" t="s">
        <v>49</v>
      </c>
      <c r="H144" s="1" t="s">
        <v>34</v>
      </c>
    </row>
    <row r="145" spans="1:8" ht="62.4" x14ac:dyDescent="0.3">
      <c r="A145" s="2" t="s">
        <v>287</v>
      </c>
      <c r="B145" s="2" t="s">
        <v>71</v>
      </c>
      <c r="C145" s="2" t="str">
        <f t="shared" si="10"/>
        <v>Jun 12, 2024 2:00 PM (GMT-05:00) Eastern [US &amp; Canada]</v>
      </c>
      <c r="D145" s="2" t="str">
        <f t="shared" si="11"/>
        <v>Jun 12, 2024 3:30 PM (GMT-05:00) Eastern [US &amp; Canada]</v>
      </c>
      <c r="E145" s="2" t="s">
        <v>288</v>
      </c>
      <c r="F145" s="2" t="s">
        <v>44</v>
      </c>
      <c r="G145" s="2" t="s">
        <v>45</v>
      </c>
      <c r="H145" s="2" t="s">
        <v>143</v>
      </c>
    </row>
    <row r="146" spans="1:8" ht="46.8" x14ac:dyDescent="0.3">
      <c r="A146" s="1" t="s">
        <v>289</v>
      </c>
      <c r="B146" s="1" t="s">
        <v>199</v>
      </c>
      <c r="C146" s="1" t="str">
        <f>CONCATENATE(TEXT(DATE(2024,6,12)+TIME(15,30,0),"MMM D, YYYY h:mm AM/PM")," ","(GMT-05:00) Eastern [US &amp; Canada]")</f>
        <v>Jun 12, 2024 3:30 PM (GMT-05:00) Eastern [US &amp; Canada]</v>
      </c>
      <c r="D146" s="1" t="str">
        <f>CONCATENATE(TEXT(DATE(2024,6,12)+TIME(16,0,0),"MMM D, YYYY h:mm AM/PM")," ","(GMT-05:00) Eastern [US &amp; Canada]")</f>
        <v>Jun 12, 2024 4:00 PM (GMT-05:00) Eastern [US &amp; Canada]</v>
      </c>
      <c r="E146" s="1"/>
      <c r="F146" s="1"/>
      <c r="G146" s="1"/>
      <c r="H146" s="1"/>
    </row>
    <row r="147" spans="1:8" ht="46.8" x14ac:dyDescent="0.3">
      <c r="A147" s="2" t="s">
        <v>290</v>
      </c>
      <c r="B147" s="2" t="s">
        <v>36</v>
      </c>
      <c r="C147" s="2" t="str">
        <f t="shared" ref="C147:C157" si="12">CONCATENATE(TEXT(DATE(2024,6,12)+TIME(16,0,0),"MMM D, YYYY h:mm AM/PM")," ","(GMT-05:00) Eastern [US &amp; Canada]")</f>
        <v>Jun 12, 2024 4:00 PM (GMT-05:00) Eastern [US &amp; Canada]</v>
      </c>
      <c r="D147" s="2" t="str">
        <f t="shared" ref="D147:D157" si="13">CONCATENATE(TEXT(DATE(2024,6,12)+TIME(17,0,0),"MMM D, YYYY h:mm AM/PM")," ","(GMT-05:00) Eastern [US &amp; Canada]")</f>
        <v>Jun 12, 2024 5:00 PM (GMT-05:00) Eastern [US &amp; Canada]</v>
      </c>
      <c r="E147" s="2" t="s">
        <v>291</v>
      </c>
      <c r="F147" s="2" t="s">
        <v>48</v>
      </c>
      <c r="G147" s="2" t="s">
        <v>74</v>
      </c>
      <c r="H147" s="2" t="s">
        <v>34</v>
      </c>
    </row>
    <row r="148" spans="1:8" ht="62.4" x14ac:dyDescent="0.3">
      <c r="A148" s="1" t="s">
        <v>292</v>
      </c>
      <c r="B148" s="1" t="s">
        <v>67</v>
      </c>
      <c r="C148" s="1" t="str">
        <f t="shared" si="12"/>
        <v>Jun 12, 2024 4:00 PM (GMT-05:00) Eastern [US &amp; Canada]</v>
      </c>
      <c r="D148" s="1" t="str">
        <f t="shared" si="13"/>
        <v>Jun 12, 2024 5:00 PM (GMT-05:00) Eastern [US &amp; Canada]</v>
      </c>
      <c r="E148" s="1" t="s">
        <v>293</v>
      </c>
      <c r="F148" s="1" t="s">
        <v>48</v>
      </c>
      <c r="G148" s="1" t="s">
        <v>294</v>
      </c>
      <c r="H148" s="1" t="s">
        <v>40</v>
      </c>
    </row>
    <row r="149" spans="1:8" ht="62.4" x14ac:dyDescent="0.3">
      <c r="A149" s="2" t="s">
        <v>295</v>
      </c>
      <c r="B149" s="2" t="s">
        <v>62</v>
      </c>
      <c r="C149" s="2" t="str">
        <f t="shared" si="12"/>
        <v>Jun 12, 2024 4:00 PM (GMT-05:00) Eastern [US &amp; Canada]</v>
      </c>
      <c r="D149" s="2" t="str">
        <f t="shared" si="13"/>
        <v>Jun 12, 2024 5:00 PM (GMT-05:00) Eastern [US &amp; Canada]</v>
      </c>
      <c r="E149" s="2" t="s">
        <v>296</v>
      </c>
      <c r="F149" s="2" t="s">
        <v>44</v>
      </c>
      <c r="G149" s="2" t="s">
        <v>49</v>
      </c>
      <c r="H149" s="2" t="s">
        <v>40</v>
      </c>
    </row>
    <row r="150" spans="1:8" ht="46.8" x14ac:dyDescent="0.3">
      <c r="A150" s="1" t="s">
        <v>297</v>
      </c>
      <c r="B150" s="1" t="s">
        <v>51</v>
      </c>
      <c r="C150" s="1" t="str">
        <f t="shared" si="12"/>
        <v>Jun 12, 2024 4:00 PM (GMT-05:00) Eastern [US &amp; Canada]</v>
      </c>
      <c r="D150" s="1" t="str">
        <f t="shared" si="13"/>
        <v>Jun 12, 2024 5:00 PM (GMT-05:00) Eastern [US &amp; Canada]</v>
      </c>
      <c r="E150" s="1" t="s">
        <v>298</v>
      </c>
      <c r="F150" s="1" t="s">
        <v>48</v>
      </c>
      <c r="G150" s="1" t="s">
        <v>78</v>
      </c>
      <c r="H150" s="1" t="s">
        <v>40</v>
      </c>
    </row>
    <row r="151" spans="1:8" ht="62.4" x14ac:dyDescent="0.3">
      <c r="A151" s="2" t="s">
        <v>299</v>
      </c>
      <c r="B151" s="2" t="s">
        <v>28</v>
      </c>
      <c r="C151" s="2" t="str">
        <f t="shared" si="12"/>
        <v>Jun 12, 2024 4:00 PM (GMT-05:00) Eastern [US &amp; Canada]</v>
      </c>
      <c r="D151" s="2" t="str">
        <f t="shared" si="13"/>
        <v>Jun 12, 2024 5:00 PM (GMT-05:00) Eastern [US &amp; Canada]</v>
      </c>
      <c r="E151" s="2" t="s">
        <v>300</v>
      </c>
      <c r="F151" s="2" t="s">
        <v>44</v>
      </c>
      <c r="G151" s="2" t="s">
        <v>142</v>
      </c>
      <c r="H151" s="2" t="s">
        <v>34</v>
      </c>
    </row>
    <row r="152" spans="1:8" ht="93.6" x14ac:dyDescent="0.3">
      <c r="A152" s="1" t="s">
        <v>301</v>
      </c>
      <c r="B152" s="1" t="s">
        <v>8</v>
      </c>
      <c r="C152" s="1" t="str">
        <f t="shared" si="12"/>
        <v>Jun 12, 2024 4:00 PM (GMT-05:00) Eastern [US &amp; Canada]</v>
      </c>
      <c r="D152" s="1" t="str">
        <f t="shared" si="13"/>
        <v>Jun 12, 2024 5:00 PM (GMT-05:00) Eastern [US &amp; Canada]</v>
      </c>
      <c r="E152" s="1" t="s">
        <v>302</v>
      </c>
      <c r="F152" s="1" t="s">
        <v>44</v>
      </c>
      <c r="G152" s="1" t="s">
        <v>39</v>
      </c>
      <c r="H152" s="1" t="s">
        <v>34</v>
      </c>
    </row>
    <row r="153" spans="1:8" ht="62.4" x14ac:dyDescent="0.3">
      <c r="A153" s="2" t="s">
        <v>303</v>
      </c>
      <c r="B153" s="2" t="s">
        <v>71</v>
      </c>
      <c r="C153" s="2" t="str">
        <f t="shared" si="12"/>
        <v>Jun 12, 2024 4:00 PM (GMT-05:00) Eastern [US &amp; Canada]</v>
      </c>
      <c r="D153" s="2" t="str">
        <f t="shared" si="13"/>
        <v>Jun 12, 2024 5:00 PM (GMT-05:00) Eastern [US &amp; Canada]</v>
      </c>
      <c r="E153" s="2" t="s">
        <v>304</v>
      </c>
      <c r="F153" s="2" t="s">
        <v>184</v>
      </c>
      <c r="G153" s="2" t="s">
        <v>194</v>
      </c>
      <c r="H153" s="2" t="s">
        <v>34</v>
      </c>
    </row>
    <row r="154" spans="1:8" ht="62.4" x14ac:dyDescent="0.3">
      <c r="A154" s="1" t="s">
        <v>305</v>
      </c>
      <c r="B154" s="1" t="s">
        <v>42</v>
      </c>
      <c r="C154" s="1" t="str">
        <f t="shared" si="12"/>
        <v>Jun 12, 2024 4:00 PM (GMT-05:00) Eastern [US &amp; Canada]</v>
      </c>
      <c r="D154" s="1" t="str">
        <f t="shared" si="13"/>
        <v>Jun 12, 2024 5:00 PM (GMT-05:00) Eastern [US &amp; Canada]</v>
      </c>
      <c r="E154" s="1" t="s">
        <v>306</v>
      </c>
      <c r="F154" s="1" t="s">
        <v>48</v>
      </c>
      <c r="G154" s="1" t="s">
        <v>33</v>
      </c>
      <c r="H154" s="1"/>
    </row>
    <row r="155" spans="1:8" ht="78" x14ac:dyDescent="0.3">
      <c r="A155" s="2" t="s">
        <v>307</v>
      </c>
      <c r="B155" s="2" t="s">
        <v>0</v>
      </c>
      <c r="C155" s="2" t="str">
        <f t="shared" si="12"/>
        <v>Jun 12, 2024 4:00 PM (GMT-05:00) Eastern [US &amp; Canada]</v>
      </c>
      <c r="D155" s="2" t="str">
        <f t="shared" si="13"/>
        <v>Jun 12, 2024 5:00 PM (GMT-05:00) Eastern [US &amp; Canada]</v>
      </c>
      <c r="E155" s="2" t="s">
        <v>308</v>
      </c>
      <c r="F155" s="2" t="s">
        <v>44</v>
      </c>
      <c r="G155" s="2" t="s">
        <v>60</v>
      </c>
      <c r="H155" s="2" t="s">
        <v>34</v>
      </c>
    </row>
    <row r="156" spans="1:8" ht="62.4" x14ac:dyDescent="0.3">
      <c r="A156" s="1" t="s">
        <v>309</v>
      </c>
      <c r="B156" s="1" t="s">
        <v>58</v>
      </c>
      <c r="C156" s="1" t="str">
        <f t="shared" si="12"/>
        <v>Jun 12, 2024 4:00 PM (GMT-05:00) Eastern [US &amp; Canada]</v>
      </c>
      <c r="D156" s="1" t="str">
        <f t="shared" si="13"/>
        <v>Jun 12, 2024 5:00 PM (GMT-05:00) Eastern [US &amp; Canada]</v>
      </c>
      <c r="E156" s="1" t="s">
        <v>310</v>
      </c>
      <c r="F156" s="1" t="s">
        <v>44</v>
      </c>
      <c r="G156" s="1" t="s">
        <v>45</v>
      </c>
      <c r="H156" s="1" t="s">
        <v>34</v>
      </c>
    </row>
    <row r="157" spans="1:8" ht="78" x14ac:dyDescent="0.3">
      <c r="A157" s="2" t="s">
        <v>311</v>
      </c>
      <c r="B157" s="2" t="s">
        <v>30</v>
      </c>
      <c r="C157" s="2" t="str">
        <f t="shared" si="12"/>
        <v>Jun 12, 2024 4:00 PM (GMT-05:00) Eastern [US &amp; Canada]</v>
      </c>
      <c r="D157" s="2" t="str">
        <f t="shared" si="13"/>
        <v>Jun 12, 2024 5:00 PM (GMT-05:00) Eastern [US &amp; Canada]</v>
      </c>
      <c r="E157" s="2" t="s">
        <v>312</v>
      </c>
      <c r="F157" s="2" t="s">
        <v>44</v>
      </c>
      <c r="G157" s="2" t="s">
        <v>74</v>
      </c>
      <c r="H157" s="2" t="s">
        <v>34</v>
      </c>
    </row>
    <row r="158" spans="1:8" ht="46.8" x14ac:dyDescent="0.3">
      <c r="A158" s="1" t="s">
        <v>313</v>
      </c>
      <c r="B158" s="1" t="s">
        <v>26</v>
      </c>
      <c r="C158" s="1" t="str">
        <f>CONCATENATE(TEXT(DATE(2024,6,13)+TIME(7,0,0),"MMM D, YYYY h:mm AM/PM")," ","(GMT-05:00) Eastern [US &amp; Canada]")</f>
        <v>Jun 13, 2024 7:00 AM (GMT-05:00) Eastern [US &amp; Canada]</v>
      </c>
      <c r="D158" s="1" t="str">
        <f>CONCATENATE(TEXT(DATE(2024,6,13)+TIME(7,50,0),"MMM D, YYYY h:mm AM/PM")," ","(GMT-05:00) Eastern [US &amp; Canada]")</f>
        <v>Jun 13, 2024 7:50 AM (GMT-05:00) Eastern [US &amp; Canada]</v>
      </c>
      <c r="E158" s="1"/>
      <c r="F158" s="1"/>
      <c r="G158" s="1"/>
      <c r="H158" s="1"/>
    </row>
    <row r="159" spans="1:8" ht="46.8" x14ac:dyDescent="0.3">
      <c r="A159" s="2" t="s">
        <v>314</v>
      </c>
      <c r="B159" s="2" t="s">
        <v>26</v>
      </c>
      <c r="C159" s="2" t="str">
        <f>CONCATENATE(TEXT(DATE(2024,6,13)+TIME(8,0,0),"MMM D, YYYY h:mm AM/PM")," ","(GMT-05:00) Eastern [US &amp; Canada]")</f>
        <v>Jun 13, 2024 8:00 AM (GMT-05:00) Eastern [US &amp; Canada]</v>
      </c>
      <c r="D159" s="2" t="str">
        <f>CONCATENATE(TEXT(DATE(2024,6,13)+TIME(10,45,0),"MMM D, YYYY h:mm AM/PM")," ","(GMT-05:00) Eastern [US &amp; Canada]")</f>
        <v>Jun 13, 2024 10:45 AM (GMT-05:00) Eastern [US &amp; Canada]</v>
      </c>
      <c r="E159" s="2"/>
      <c r="F159" s="2"/>
      <c r="G159" s="2"/>
      <c r="H159" s="2"/>
    </row>
    <row r="160" spans="1:8" ht="46.8" x14ac:dyDescent="0.3">
      <c r="A160" s="1" t="s">
        <v>315</v>
      </c>
      <c r="B160" s="1" t="s">
        <v>26</v>
      </c>
      <c r="C160" s="1" t="str">
        <f>CONCATENATE(TEXT(DATE(2024,6,13)+TIME(8,0,0),"MMM D, YYYY h:mm AM/PM")," ","(GMT-05:00) Eastern [US &amp; Canada]")</f>
        <v>Jun 13, 2024 8:00 AM (GMT-05:00) Eastern [US &amp; Canada]</v>
      </c>
      <c r="D160" s="1" t="str">
        <f>CONCATENATE(TEXT(DATE(2024,6,13)+TIME(8,40,0),"MMM D, YYYY h:mm AM/PM")," ","(GMT-05:00) Eastern [US &amp; Canada]")</f>
        <v>Jun 13, 2024 8:40 AM (GMT-05:00) Eastern [US &amp; Canada]</v>
      </c>
      <c r="E160" s="1" t="s">
        <v>316</v>
      </c>
      <c r="F160" s="1"/>
      <c r="G160" s="1"/>
      <c r="H160" s="1"/>
    </row>
    <row r="161" spans="1:8" ht="62.4" x14ac:dyDescent="0.3">
      <c r="A161" s="2" t="s">
        <v>317</v>
      </c>
      <c r="B161" s="2" t="s">
        <v>26</v>
      </c>
      <c r="C161" s="2" t="str">
        <f>CONCATENATE(TEXT(DATE(2024,6,13)+TIME(8,45,0),"MMM D, YYYY h:mm AM/PM")," ","(GMT-05:00) Eastern [US &amp; Canada]")</f>
        <v>Jun 13, 2024 8:45 AM (GMT-05:00) Eastern [US &amp; Canada]</v>
      </c>
      <c r="D161" s="2" t="str">
        <f>CONCATENATE(TEXT(DATE(2024,6,13)+TIME(9,15,0),"MMM D, YYYY h:mm AM/PM")," ","(GMT-05:00) Eastern [US &amp; Canada]")</f>
        <v>Jun 13, 2024 9:15 AM (GMT-05:00) Eastern [US &amp; Canada]</v>
      </c>
      <c r="E161" s="2" t="s">
        <v>318</v>
      </c>
      <c r="F161" s="2"/>
      <c r="G161" s="2"/>
      <c r="H161" s="2"/>
    </row>
    <row r="162" spans="1:8" ht="46.8" x14ac:dyDescent="0.3">
      <c r="A162" s="1" t="s">
        <v>289</v>
      </c>
      <c r="B162" s="1" t="s">
        <v>26</v>
      </c>
      <c r="C162" s="1" t="str">
        <f>CONCATENATE(TEXT(DATE(2024,6,13)+TIME(9,15,0),"MMM D, YYYY h:mm AM/PM")," ","(GMT-05:00) Eastern [US &amp; Canada]")</f>
        <v>Jun 13, 2024 9:15 AM (GMT-05:00) Eastern [US &amp; Canada]</v>
      </c>
      <c r="D162" s="1" t="str">
        <f>CONCATENATE(TEXT(DATE(2024,6,13)+TIME(9,25,0),"MMM D, YYYY h:mm AM/PM")," ","(GMT-05:00) Eastern [US &amp; Canada]")</f>
        <v>Jun 13, 2024 9:25 AM (GMT-05:00) Eastern [US &amp; Canada]</v>
      </c>
      <c r="E162" s="1"/>
      <c r="F162" s="1"/>
      <c r="G162" s="1"/>
      <c r="H162" s="1"/>
    </row>
    <row r="163" spans="1:8" ht="46.8" x14ac:dyDescent="0.3">
      <c r="A163" s="2" t="s">
        <v>319</v>
      </c>
      <c r="B163" s="2" t="s">
        <v>26</v>
      </c>
      <c r="C163" s="2" t="str">
        <f>CONCATENATE(TEXT(DATE(2024,6,13)+TIME(9,30,0),"MMM D, YYYY h:mm AM/PM")," ","(GMT-05:00) Eastern [US &amp; Canada]")</f>
        <v>Jun 13, 2024 9:30 AM (GMT-05:00) Eastern [US &amp; Canada]</v>
      </c>
      <c r="D163" s="2" t="str">
        <f>CONCATENATE(TEXT(DATE(2024,6,13)+TIME(11,0,0),"MMM D, YYYY h:mm AM/PM")," ","(GMT-05:00) Eastern [US &amp; Canada]")</f>
        <v>Jun 13, 2024 11:00 AM (GMT-05:00) Eastern [US &amp; Canada]</v>
      </c>
      <c r="E163" s="2" t="s">
        <v>316</v>
      </c>
      <c r="F163" s="2"/>
      <c r="G163" s="2"/>
      <c r="H163" s="2"/>
    </row>
    <row r="164" spans="1:8" ht="46.8" x14ac:dyDescent="0.3">
      <c r="A164" s="1" t="s">
        <v>320</v>
      </c>
      <c r="B164" s="1" t="s">
        <v>26</v>
      </c>
      <c r="C164" s="1" t="str">
        <f>CONCATENATE(TEXT(DATE(2024,6,13)+TIME(11,0,0),"MMM D, YYYY h:mm AM/PM")," ","(GMT-05:00) Eastern [US &amp; Canada]")</f>
        <v>Jun 13, 2024 11:00 AM (GMT-05:00) Eastern [US &amp; Canada]</v>
      </c>
      <c r="D164" s="1" t="str">
        <f>CONCATENATE(TEXT(DATE(2024,6,13)+TIME(11,30,0),"MMM D, YYYY h:mm AM/PM")," ","(GMT-05:00) Eastern [US &amp; Canada]")</f>
        <v>Jun 13, 2024 11:30 AM (GMT-05:00) Eastern [US &amp; Canada]</v>
      </c>
      <c r="E164" s="1"/>
      <c r="F164" s="1"/>
      <c r="G164" s="1"/>
      <c r="H164" s="1"/>
    </row>
  </sheetData>
  <pageMargins left="0.75" right="0.75" top="1" bottom="1" header="0.5" footer="0.5"/>
  <pageSetup orientation="portrait"/>
  <headerFooter alignWithMargin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Session List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Nannette</dc:creator>
  <cp:keywords/>
  <dc:description/>
  <cp:lastModifiedBy>Nannette Nolan</cp:lastModifiedBy>
  <dcterms:created xsi:type="dcterms:W3CDTF">2025-02-07T20:25:24Z</dcterms:created>
  <dcterms:modified xsi:type="dcterms:W3CDTF">2025-02-07T20:25:24Z</dcterms:modified>
  <cp:category/>
  <cp:contentStatus/>
</cp:coreProperties>
</file>